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7715" windowHeight="7755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N36" i="1" s="1"/>
  <c r="M52" i="1"/>
  <c r="L52" i="1"/>
  <c r="L36" i="1" s="1"/>
  <c r="M50" i="1"/>
  <c r="M47" i="1"/>
  <c r="L47" i="1"/>
  <c r="M46" i="1"/>
  <c r="L46" i="1"/>
  <c r="O44" i="1"/>
  <c r="N44" i="1"/>
  <c r="M44" i="1"/>
  <c r="M36" i="1" s="1"/>
  <c r="L44" i="1"/>
  <c r="M41" i="1"/>
  <c r="L41" i="1"/>
  <c r="O38" i="1"/>
  <c r="N38" i="1"/>
  <c r="M38" i="1"/>
  <c r="L38" i="1"/>
  <c r="O36" i="1"/>
  <c r="F33" i="1"/>
  <c r="E33" i="1"/>
  <c r="H32" i="1"/>
  <c r="G32" i="1"/>
  <c r="H31" i="1"/>
  <c r="G31" i="1"/>
  <c r="O27" i="1"/>
  <c r="N27" i="1"/>
  <c r="M27" i="1"/>
  <c r="L27" i="1"/>
  <c r="H26" i="1"/>
  <c r="G26" i="1"/>
  <c r="F26" i="1"/>
  <c r="E26" i="1"/>
  <c r="F23" i="1"/>
  <c r="E23" i="1"/>
  <c r="H20" i="1"/>
  <c r="G20" i="1"/>
  <c r="H19" i="1"/>
  <c r="G19" i="1"/>
  <c r="F19" i="1"/>
  <c r="E19" i="1"/>
  <c r="O18" i="1"/>
  <c r="O16" i="1" s="1"/>
  <c r="O14" i="1" s="1"/>
  <c r="N18" i="1"/>
  <c r="M18" i="1"/>
  <c r="M16" i="1" s="1"/>
  <c r="L18" i="1"/>
  <c r="H18" i="1"/>
  <c r="H16" i="1" s="1"/>
  <c r="H14" i="1" s="1"/>
  <c r="O13" i="1" s="1"/>
  <c r="G18" i="1"/>
  <c r="F18" i="1"/>
  <c r="F16" i="1" s="1"/>
  <c r="F14" i="1" s="1"/>
  <c r="N16" i="1"/>
  <c r="L16" i="1"/>
  <c r="L26" i="1" s="1"/>
  <c r="G16" i="1"/>
  <c r="E16" i="1"/>
  <c r="N14" i="1"/>
  <c r="L14" i="1"/>
  <c r="G14" i="1"/>
  <c r="N13" i="1" s="1"/>
  <c r="E14" i="1"/>
  <c r="L13" i="1" s="1"/>
  <c r="M13" i="1" l="1"/>
  <c r="M14" i="1"/>
  <c r="M26" i="1"/>
  <c r="Q13" i="1"/>
  <c r="K13" i="1"/>
</calcChain>
</file>

<file path=xl/sharedStrings.xml><?xml version="1.0" encoding="utf-8"?>
<sst xmlns="http://schemas.openxmlformats.org/spreadsheetml/2006/main" count="76" uniqueCount="69">
  <si>
    <t>Cuenta Pública 2018</t>
  </si>
  <si>
    <t>Estado de Cambios en la Situación Financiera</t>
  </si>
  <si>
    <t>Al 31 de enero de 2018 y 2017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</si>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</sst>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1%20Enero/Informaci&#243;n%20Contable%20Enero_18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Variac"/>
      <sheetName val="Edo de Cambios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2127600</v>
          </cell>
        </row>
        <row r="16">
          <cell r="H16">
            <v>-16951</v>
          </cell>
        </row>
        <row r="21">
          <cell r="J21">
            <v>3501</v>
          </cell>
        </row>
        <row r="24">
          <cell r="H24">
            <v>0</v>
          </cell>
        </row>
        <row r="32">
          <cell r="J32">
            <v>37197</v>
          </cell>
        </row>
        <row r="36">
          <cell r="J36">
            <v>0</v>
          </cell>
        </row>
        <row r="39">
          <cell r="H39">
            <v>49164</v>
          </cell>
        </row>
        <row r="50">
          <cell r="H50">
            <v>46124</v>
          </cell>
        </row>
        <row r="63">
          <cell r="H63">
            <v>0</v>
          </cell>
        </row>
        <row r="67">
          <cell r="H67">
            <v>2089961</v>
          </cell>
        </row>
        <row r="68">
          <cell r="H6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A27" zoomScale="82" zoomScaleNormal="82" workbookViewId="0">
      <selection activeCell="E19" sqref="E19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6"/>
      <c r="P12" s="37"/>
    </row>
    <row r="13" spans="2:263" x14ac:dyDescent="0.25">
      <c r="B13" s="38"/>
      <c r="C13" s="39"/>
      <c r="D13" s="39"/>
      <c r="E13" s="40"/>
      <c r="F13" s="40"/>
      <c r="G13" s="40"/>
      <c r="H13" s="40"/>
      <c r="I13" s="7"/>
      <c r="J13" s="6"/>
      <c r="K13" s="41">
        <f>+L13-N13</f>
        <v>0</v>
      </c>
      <c r="L13" s="35">
        <f>+E14+L14+L36</f>
        <v>2168298</v>
      </c>
      <c r="M13" s="35">
        <f>+F14+M14+M36</f>
        <v>2168.2979999999998</v>
      </c>
      <c r="N13" s="35">
        <f>+G14+N14+N36</f>
        <v>2168298</v>
      </c>
      <c r="O13" s="35">
        <f>+H14+O14+O36</f>
        <v>2168.2980000000002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32213</v>
      </c>
      <c r="F14" s="47">
        <f>F16+F26</f>
        <v>32.213000000000001</v>
      </c>
      <c r="G14" s="47">
        <f>G16+G26</f>
        <v>2168298</v>
      </c>
      <c r="H14" s="47">
        <f>H16+H26</f>
        <v>2168.2980000000002</v>
      </c>
      <c r="I14" s="7"/>
      <c r="J14" s="46" t="s">
        <v>10</v>
      </c>
      <c r="K14" s="46"/>
      <c r="L14" s="47">
        <f>L16+L27</f>
        <v>46124</v>
      </c>
      <c r="M14" s="47">
        <f>M16+M27</f>
        <v>46.124000000000002</v>
      </c>
      <c r="N14" s="47">
        <f>N16+N27</f>
        <v>0</v>
      </c>
      <c r="O14" s="47">
        <f>O16+O27</f>
        <v>0</v>
      </c>
      <c r="P14" s="37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7"/>
    </row>
    <row r="16" spans="2:263" x14ac:dyDescent="0.25">
      <c r="B16" s="48"/>
      <c r="C16" s="46" t="s">
        <v>11</v>
      </c>
      <c r="D16" s="46"/>
      <c r="E16" s="47">
        <f>SUM(E18:E24)</f>
        <v>-16951</v>
      </c>
      <c r="F16" s="47">
        <f>SUM(F18:F24)</f>
        <v>-16.951000000000001</v>
      </c>
      <c r="G16" s="47">
        <f>SUM(G18:G24)</f>
        <v>2131101</v>
      </c>
      <c r="H16" s="47">
        <f>SUM(H18:H24)</f>
        <v>2131.1010000000001</v>
      </c>
      <c r="I16" s="7"/>
      <c r="J16" s="46" t="s">
        <v>12</v>
      </c>
      <c r="K16" s="46"/>
      <c r="L16" s="47">
        <f>SUM(L18:L25)</f>
        <v>46124</v>
      </c>
      <c r="M16" s="47">
        <f>SUM(M18:M25)</f>
        <v>46.124000000000002</v>
      </c>
      <c r="N16" s="47">
        <f>SUM(N18:N25)</f>
        <v>0</v>
      </c>
      <c r="O16" s="47">
        <f>SUM(O18:O25)</f>
        <v>0</v>
      </c>
      <c r="P16" s="37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7"/>
    </row>
    <row r="18" spans="2:16" x14ac:dyDescent="0.25">
      <c r="B18" s="45"/>
      <c r="C18" s="52" t="s">
        <v>13</v>
      </c>
      <c r="D18" s="52"/>
      <c r="E18" s="53">
        <v>0</v>
      </c>
      <c r="F18" s="53">
        <f>+E18/$E$12</f>
        <v>0</v>
      </c>
      <c r="G18" s="53">
        <f>+'[1]Cambios conac Ene_16'!J11</f>
        <v>2127600</v>
      </c>
      <c r="H18" s="53">
        <f>+G18/$G$12</f>
        <v>2127.6</v>
      </c>
      <c r="I18" s="7"/>
      <c r="J18" s="52" t="s">
        <v>14</v>
      </c>
      <c r="K18" s="52"/>
      <c r="L18" s="53">
        <f>+'[1]Cambios conac Ene_16'!H50</f>
        <v>46124</v>
      </c>
      <c r="M18" s="53">
        <f>+L18/$L$12</f>
        <v>46.124000000000002</v>
      </c>
      <c r="N18" s="53">
        <f>+'[1]Cambios conac Ene_16'!J50</f>
        <v>0</v>
      </c>
      <c r="O18" s="53">
        <f>+N18/$N$12</f>
        <v>0</v>
      </c>
      <c r="P18" s="37"/>
    </row>
    <row r="19" spans="2:16" x14ac:dyDescent="0.25">
      <c r="B19" s="45"/>
      <c r="C19" s="52" t="s">
        <v>15</v>
      </c>
      <c r="D19" s="52"/>
      <c r="E19" s="53">
        <f>+'[1]Cambios conac Ene_16'!H16</f>
        <v>-16951</v>
      </c>
      <c r="F19" s="53">
        <f>+E19/$E$12</f>
        <v>-16.951000000000001</v>
      </c>
      <c r="G19" s="53">
        <f>+'[1]Cambios conac Ene_16'!J16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7"/>
    </row>
    <row r="20" spans="2:16" x14ac:dyDescent="0.25">
      <c r="B20" s="45"/>
      <c r="C20" s="52" t="s">
        <v>17</v>
      </c>
      <c r="D20" s="52"/>
      <c r="E20" s="53">
        <v>0</v>
      </c>
      <c r="F20" s="53">
        <v>0</v>
      </c>
      <c r="G20" s="53">
        <f>+'[1]Cambios conac Ene_16'!J21</f>
        <v>3501</v>
      </c>
      <c r="H20" s="53">
        <f>+G20/$G$12</f>
        <v>3.5009999999999999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7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7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7"/>
    </row>
    <row r="23" spans="2:16" x14ac:dyDescent="0.25">
      <c r="B23" s="45"/>
      <c r="C23" s="52" t="s">
        <v>23</v>
      </c>
      <c r="D23" s="52"/>
      <c r="E23" s="53">
        <f>+'[1]Cambios conac Ene_16'!H24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7"/>
    </row>
    <row r="24" spans="2:16" x14ac:dyDescent="0.25">
      <c r="B24" s="45"/>
      <c r="C24" s="52" t="s">
        <v>25</v>
      </c>
      <c r="D24" s="52"/>
      <c r="E24" s="53">
        <v>0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7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7"/>
    </row>
    <row r="26" spans="2:16" x14ac:dyDescent="0.25">
      <c r="B26" s="48"/>
      <c r="C26" s="46" t="s">
        <v>28</v>
      </c>
      <c r="D26" s="46"/>
      <c r="E26" s="47">
        <f>SUM(E28:E36)</f>
        <v>49164</v>
      </c>
      <c r="F26" s="47">
        <f>SUM(F28:F36)</f>
        <v>49.164000000000001</v>
      </c>
      <c r="G26" s="47">
        <f>SUM(G28:G36)</f>
        <v>37197</v>
      </c>
      <c r="H26" s="47">
        <f>SUM(H28:H36)</f>
        <v>37.197000000000003</v>
      </c>
      <c r="I26" s="7"/>
      <c r="J26" s="49"/>
      <c r="K26" s="49"/>
      <c r="L26" s="54">
        <f>+L16-N16</f>
        <v>46124</v>
      </c>
      <c r="M26" s="54">
        <f>+M16-O16</f>
        <v>46.124000000000002</v>
      </c>
      <c r="N26" s="51"/>
      <c r="O26" s="51"/>
      <c r="P26" s="37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7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7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7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7"/>
    </row>
    <row r="31" spans="2:16" x14ac:dyDescent="0.25">
      <c r="B31" s="45"/>
      <c r="C31" s="52" t="s">
        <v>35</v>
      </c>
      <c r="D31" s="52"/>
      <c r="E31" s="53">
        <v>0</v>
      </c>
      <c r="F31" s="53">
        <v>0</v>
      </c>
      <c r="G31" s="53">
        <f>+'[1]Cambios conac Ene_16'!J32</f>
        <v>37197</v>
      </c>
      <c r="H31" s="53">
        <f>+G31/$G$12</f>
        <v>37.197000000000003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7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Ene_16'!J36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7"/>
    </row>
    <row r="33" spans="2:263" x14ac:dyDescent="0.25">
      <c r="B33" s="45"/>
      <c r="C33" s="52" t="s">
        <v>39</v>
      </c>
      <c r="D33" s="52"/>
      <c r="E33" s="53">
        <f>+'[1]Cambios conac Ene_16'!H39</f>
        <v>49164</v>
      </c>
      <c r="F33" s="53">
        <f>+E33/$E$12</f>
        <v>49.164000000000001</v>
      </c>
      <c r="G33" s="53"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7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7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7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2089961</v>
      </c>
      <c r="M36" s="47">
        <f>M38+M44+M52</f>
        <v>2089.9609999999998</v>
      </c>
      <c r="N36" s="47">
        <f>N38+N44+N52</f>
        <v>0</v>
      </c>
      <c r="O36" s="47">
        <f>O38+O44+O52</f>
        <v>0</v>
      </c>
      <c r="P36" s="37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7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0</v>
      </c>
      <c r="O38" s="47">
        <f>SUM(O40:O42)</f>
        <v>0</v>
      </c>
      <c r="P38" s="37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7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7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Ene_16'!H63</f>
        <v>0</v>
      </c>
      <c r="M41" s="53">
        <f>+L41/$L$12</f>
        <v>0</v>
      </c>
      <c r="N41" s="53">
        <v>0</v>
      </c>
      <c r="O41" s="53">
        <v>0</v>
      </c>
      <c r="P41" s="37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7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7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2089961</v>
      </c>
      <c r="M44" s="47">
        <f>SUM(M46:M50)</f>
        <v>2089.9609999999998</v>
      </c>
      <c r="N44" s="47">
        <f>SUM(N46:N50)</f>
        <v>0</v>
      </c>
      <c r="O44" s="47">
        <f>SUM(O46:O50)</f>
        <v>0</v>
      </c>
      <c r="P44" s="37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7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Ene_16'!H67</f>
        <v>2089961</v>
      </c>
      <c r="M46" s="53">
        <f>+L46/$L$12</f>
        <v>2089.9609999999998</v>
      </c>
      <c r="N46" s="53">
        <v>0</v>
      </c>
      <c r="O46" s="53">
        <v>0</v>
      </c>
      <c r="P46" s="37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Ene_16'!H68</f>
        <v>0</v>
      </c>
      <c r="M47" s="53">
        <f>+L47/$L$12</f>
        <v>0</v>
      </c>
      <c r="N47" s="53">
        <v>0</v>
      </c>
      <c r="O47" s="53">
        <v>0</v>
      </c>
      <c r="P47" s="37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7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7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v>0</v>
      </c>
      <c r="M50" s="53">
        <f>+L50/$L$12</f>
        <v>0</v>
      </c>
      <c r="N50" s="53">
        <v>0</v>
      </c>
      <c r="O50" s="53">
        <v>0</v>
      </c>
      <c r="P50" s="37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7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7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7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7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2018-03-07T17:22:24Z</dcterms:created>
  <dcterms:modified xsi:type="dcterms:W3CDTF">2018-03-07T17:22:40Z</dcterms:modified>
</cp:coreProperties>
</file>