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1EA" sheetId="1" r:id="rId1"/>
  </sheets>
  <externalReferences>
    <externalReference r:id="rId2"/>
  </externalReferences>
  <definedNames>
    <definedName name="_xlnm.Print_Area" localSheetId="0">'01EA'!$A$1:$L$64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C61" i="1" l="1"/>
  <c r="K47" i="1"/>
  <c r="K46" i="1" s="1"/>
  <c r="J46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6" i="1"/>
  <c r="J36" i="1"/>
  <c r="K35" i="1"/>
  <c r="J35" i="1"/>
  <c r="K34" i="1"/>
  <c r="J34" i="1"/>
  <c r="K33" i="1"/>
  <c r="J33" i="1"/>
  <c r="K32" i="1"/>
  <c r="K31" i="1" s="1"/>
  <c r="J32" i="1"/>
  <c r="J31" i="1"/>
  <c r="K29" i="1"/>
  <c r="F29" i="1"/>
  <c r="E29" i="1"/>
  <c r="K28" i="1"/>
  <c r="J28" i="1"/>
  <c r="F28" i="1"/>
  <c r="E28" i="1"/>
  <c r="K27" i="1"/>
  <c r="J27" i="1"/>
  <c r="F27" i="1"/>
  <c r="E27" i="1"/>
  <c r="K26" i="1"/>
  <c r="J26" i="1"/>
  <c r="F26" i="1"/>
  <c r="E26" i="1"/>
  <c r="F25" i="1"/>
  <c r="E25" i="1"/>
  <c r="K24" i="1"/>
  <c r="J24" i="1"/>
  <c r="F24" i="1"/>
  <c r="F31" i="1" s="1"/>
  <c r="E24" i="1"/>
  <c r="E31" i="1" s="1"/>
  <c r="K23" i="1"/>
  <c r="J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F14" i="1"/>
  <c r="E14" i="1"/>
  <c r="K13" i="1"/>
  <c r="J13" i="1"/>
  <c r="F13" i="1"/>
  <c r="E13" i="1"/>
  <c r="K12" i="1"/>
  <c r="J12" i="1"/>
  <c r="F12" i="1"/>
  <c r="E12" i="1"/>
  <c r="K11" i="1"/>
  <c r="K10" i="1" s="1"/>
  <c r="J11" i="1"/>
  <c r="J10" i="1" s="1"/>
  <c r="F11" i="1"/>
  <c r="E11" i="1"/>
  <c r="F10" i="1"/>
  <c r="E10" i="1"/>
  <c r="K51" i="1" l="1"/>
  <c r="K52" i="1" s="1"/>
  <c r="K49" i="1"/>
  <c r="J49" i="1"/>
  <c r="J51" i="1" s="1"/>
  <c r="J52" i="1" s="1"/>
</calcChain>
</file>

<file path=xl/sharedStrings.xml><?xml version="1.0" encoding="utf-8"?>
<sst xmlns="http://schemas.openxmlformats.org/spreadsheetml/2006/main" count="72" uniqueCount="70">
  <si>
    <t>Cuenta Pública 2021</t>
  </si>
  <si>
    <t>Estado de Actividades</t>
  </si>
  <si>
    <t>Del 1o de Enero al 30 de Noviembre de 2021 y 2020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</si>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</sst>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  <numFmt numFmtId="165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</cellStyleXfs>
  <cellXfs count="9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1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4" fontId="4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4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4" fontId="4" fillId="2" borderId="10" xfId="0" applyNumberFormat="1" applyFont="1" applyFill="1" applyBorder="1" applyAlignment="1">
      <alignment vertical="top" wrapText="1"/>
    </xf>
    <xf numFmtId="4" fontId="8" fillId="2" borderId="10" xfId="0" applyNumberFormat="1" applyFont="1" applyFill="1" applyBorder="1" applyAlignment="1">
      <alignment vertical="top"/>
    </xf>
    <xf numFmtId="4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horizontal="left" vertical="top" wrapText="1"/>
    </xf>
    <xf numFmtId="4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60</xdr:row>
      <xdr:rowOff>9525</xdr:rowOff>
    </xdr:from>
    <xdr:to>
      <xdr:col>3</xdr:col>
      <xdr:colOff>1781175</xdr:colOff>
      <xdr:row>60</xdr:row>
      <xdr:rowOff>19050</xdr:rowOff>
    </xdr:to>
    <xdr:cxnSp macro="">
      <xdr:nvCxnSpPr>
        <xdr:cNvPr id="2" name="9 Conector recto"/>
        <xdr:cNvCxnSpPr/>
      </xdr:nvCxnSpPr>
      <xdr:spPr>
        <a:xfrm>
          <a:off x="923925" y="1343977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60</xdr:row>
      <xdr:rowOff>0</xdr:rowOff>
    </xdr:from>
    <xdr:to>
      <xdr:col>7</xdr:col>
      <xdr:colOff>133350</xdr:colOff>
      <xdr:row>60</xdr:row>
      <xdr:rowOff>0</xdr:rowOff>
    </xdr:to>
    <xdr:cxnSp macro="">
      <xdr:nvCxnSpPr>
        <xdr:cNvPr id="3" name="10 Conector recto"/>
        <xdr:cNvCxnSpPr/>
      </xdr:nvCxnSpPr>
      <xdr:spPr>
        <a:xfrm>
          <a:off x="4476750" y="13430250"/>
          <a:ext cx="2695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318654</xdr:colOff>
      <xdr:row>60</xdr:row>
      <xdr:rowOff>9525</xdr:rowOff>
    </xdr:from>
    <xdr:to>
      <xdr:col>8</xdr:col>
      <xdr:colOff>2699904</xdr:colOff>
      <xdr:row>60</xdr:row>
      <xdr:rowOff>9525</xdr:rowOff>
    </xdr:to>
    <xdr:cxnSp macro="">
      <xdr:nvCxnSpPr>
        <xdr:cNvPr id="4" name="11 Conector recto"/>
        <xdr:cNvCxnSpPr/>
      </xdr:nvCxnSpPr>
      <xdr:spPr>
        <a:xfrm>
          <a:off x="8119629" y="13439775"/>
          <a:ext cx="2381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NO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51">
          <cell r="K51">
            <v>-8914398.6099999994</v>
          </cell>
          <cell r="L51">
            <v>2806589</v>
          </cell>
        </row>
        <row r="73">
          <cell r="C73" t="str">
            <v xml:space="preserve">                 C.P. Jose Hidalgo Zetina Espinosa  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 xml:space="preserve">Cuotas y Aportaciones de Seguridad Social 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 (nota 2.1.1)</v>
          </cell>
          <cell r="D105">
            <v>251685.6</v>
          </cell>
          <cell r="E105">
            <v>153829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 (nota 2.1.2)</v>
          </cell>
          <cell r="D107">
            <v>7338197.5</v>
          </cell>
          <cell r="E107">
            <v>5610063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  <cell r="D108">
            <v>0</v>
          </cell>
          <cell r="E108">
            <v>0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Asignaciones, Subsidios y Otras ayudas (nota 2.2)</v>
          </cell>
          <cell r="D110">
            <v>9083334</v>
          </cell>
          <cell r="E110">
            <v>31063746</v>
          </cell>
        </row>
        <row r="111">
          <cell r="B111" t="str">
            <v>Ingresos Financieros (nota 2.3)</v>
          </cell>
          <cell r="D111">
            <v>8293.48</v>
          </cell>
          <cell r="E111">
            <v>478593</v>
          </cell>
        </row>
        <row r="112">
          <cell r="B112" t="str">
            <v>Incremento por Variación de Inventarios</v>
          </cell>
          <cell r="D112">
            <v>0</v>
          </cell>
          <cell r="E112">
            <v>0</v>
          </cell>
        </row>
        <row r="113">
          <cell r="B113" t="str">
            <v>Disminución del Exceso de Estimaciones por Pérdida o Deterioro u Obsolescencia</v>
          </cell>
          <cell r="D113">
            <v>0</v>
          </cell>
          <cell r="E113">
            <v>0</v>
          </cell>
        </row>
        <row r="114">
          <cell r="B114" t="str">
            <v>Disminución del Exceso de Provisiones</v>
          </cell>
          <cell r="D114">
            <v>0</v>
          </cell>
          <cell r="E114">
            <v>0</v>
          </cell>
        </row>
        <row r="115">
          <cell r="B115" t="str">
            <v>Otros Ingresos y Beneficios Varios</v>
          </cell>
          <cell r="D115">
            <v>0.02</v>
          </cell>
          <cell r="E115">
            <v>236033</v>
          </cell>
        </row>
        <row r="116">
          <cell r="B116" t="str">
            <v xml:space="preserve">Servicios Personales  </v>
          </cell>
          <cell r="D116">
            <v>20973009.940000001</v>
          </cell>
          <cell r="E116">
            <v>27058187</v>
          </cell>
        </row>
        <row r="117">
          <cell r="B117" t="str">
            <v>Materiales y Suministros</v>
          </cell>
          <cell r="D117">
            <v>351805.26</v>
          </cell>
          <cell r="E117">
            <v>601520</v>
          </cell>
        </row>
        <row r="118">
          <cell r="B118" t="str">
            <v>Servicios Generales</v>
          </cell>
          <cell r="D118">
            <v>3676069.12</v>
          </cell>
          <cell r="E118">
            <v>6389642</v>
          </cell>
        </row>
        <row r="119">
          <cell r="B119" t="str">
            <v>Transferencias Internas y Asignaciones al Sector Público</v>
          </cell>
          <cell r="D119">
            <v>0</v>
          </cell>
          <cell r="E119">
            <v>0</v>
          </cell>
        </row>
        <row r="120">
          <cell r="B120" t="str">
            <v>Transferencias al Resto del Sector Público</v>
          </cell>
          <cell r="D120">
            <v>0</v>
          </cell>
          <cell r="E120">
            <v>0</v>
          </cell>
        </row>
        <row r="121">
          <cell r="B121" t="str">
            <v>Subsidios y Subvenciones</v>
          </cell>
          <cell r="D121">
            <v>0</v>
          </cell>
          <cell r="E121">
            <v>0</v>
          </cell>
        </row>
        <row r="122">
          <cell r="B122" t="str">
            <v>Ayudas Sociales</v>
          </cell>
          <cell r="D122">
            <v>0</v>
          </cell>
          <cell r="E122">
            <v>0</v>
          </cell>
        </row>
        <row r="123">
          <cell r="B123" t="str">
            <v>Pensiones y Jubilaciones</v>
          </cell>
          <cell r="D123">
            <v>0</v>
          </cell>
          <cell r="E123">
            <v>0</v>
          </cell>
        </row>
        <row r="124">
          <cell r="B124" t="str">
            <v>Transferencias a Fideicomisos, Mandatos y Contratos Análogos</v>
          </cell>
          <cell r="D124">
            <v>0</v>
          </cell>
          <cell r="E124">
            <v>0</v>
          </cell>
        </row>
        <row r="125">
          <cell r="B125" t="str">
            <v>Transferencias a la Seguridad Social</v>
          </cell>
          <cell r="D125">
            <v>0</v>
          </cell>
          <cell r="E125">
            <v>0</v>
          </cell>
        </row>
        <row r="126">
          <cell r="B126" t="str">
            <v>Donativos</v>
          </cell>
          <cell r="D126">
            <v>0</v>
          </cell>
          <cell r="E126">
            <v>0</v>
          </cell>
        </row>
        <row r="127">
          <cell r="B127" t="str">
            <v>Transferencias al Exterior</v>
          </cell>
          <cell r="D127">
            <v>0</v>
          </cell>
          <cell r="E127">
            <v>0</v>
          </cell>
        </row>
        <row r="128">
          <cell r="B128" t="str">
            <v>Participaciones</v>
          </cell>
          <cell r="D128">
            <v>0</v>
          </cell>
          <cell r="E128">
            <v>0</v>
          </cell>
        </row>
        <row r="129">
          <cell r="B129" t="str">
            <v>Aportaciones</v>
          </cell>
          <cell r="D129">
            <v>0</v>
          </cell>
          <cell r="E129">
            <v>0</v>
          </cell>
        </row>
        <row r="130">
          <cell r="B130" t="str">
            <v>Convenios</v>
          </cell>
          <cell r="D130">
            <v>0</v>
          </cell>
          <cell r="E130">
            <v>0</v>
          </cell>
        </row>
        <row r="131">
          <cell r="B131" t="str">
            <v>Intereses de la Deuda Pública</v>
          </cell>
          <cell r="D131">
            <v>0</v>
          </cell>
          <cell r="E131">
            <v>0</v>
          </cell>
        </row>
        <row r="132">
          <cell r="B132" t="str">
            <v>Comisiones de la Deuda Pública</v>
          </cell>
          <cell r="D132">
            <v>0</v>
          </cell>
          <cell r="E132">
            <v>0</v>
          </cell>
        </row>
        <row r="133">
          <cell r="B133" t="str">
            <v>Gastos de la Deuda Pública</v>
          </cell>
          <cell r="D133">
            <v>0</v>
          </cell>
          <cell r="E133">
            <v>0</v>
          </cell>
        </row>
        <row r="134">
          <cell r="B134" t="str">
            <v>Costo por Coberturas</v>
          </cell>
          <cell r="D134">
            <v>0</v>
          </cell>
          <cell r="E134">
            <v>0</v>
          </cell>
        </row>
        <row r="135">
          <cell r="B135" t="str">
            <v>Apoyos Financieros</v>
          </cell>
          <cell r="D135">
            <v>0</v>
          </cell>
          <cell r="E135">
            <v>0</v>
          </cell>
        </row>
        <row r="136">
          <cell r="B136" t="str">
            <v>Estimaciones, Depreciaciones, Deterioros, Obsolescencia y Amortizaciones (nota 2.4.2)</v>
          </cell>
          <cell r="D136">
            <v>595024.89</v>
          </cell>
          <cell r="E136">
            <v>450293</v>
          </cell>
        </row>
        <row r="137">
          <cell r="B137" t="str">
            <v>Provisiones</v>
          </cell>
          <cell r="D137">
            <v>0</v>
          </cell>
          <cell r="E137">
            <v>0</v>
          </cell>
        </row>
        <row r="138">
          <cell r="B138" t="str">
            <v>Disminución de Inventarios</v>
          </cell>
          <cell r="D138">
            <v>0</v>
          </cell>
          <cell r="E138">
            <v>0</v>
          </cell>
        </row>
        <row r="139">
          <cell r="B139" t="str">
            <v>Aumento por Insuficiencia de Estimaciones por Pérdida o Deterioro y Obsolescencia</v>
          </cell>
          <cell r="D139">
            <v>0</v>
          </cell>
          <cell r="E139">
            <v>0</v>
          </cell>
        </row>
        <row r="140">
          <cell r="B140" t="str">
            <v>Aumento por Insuficiencia de Provisiones</v>
          </cell>
          <cell r="D140">
            <v>0</v>
          </cell>
          <cell r="E140">
            <v>0</v>
          </cell>
        </row>
        <row r="141">
          <cell r="B141" t="str">
            <v>Otros Gastos</v>
          </cell>
          <cell r="D141">
            <v>0</v>
          </cell>
          <cell r="E141">
            <v>236033</v>
          </cell>
        </row>
        <row r="142">
          <cell r="B142" t="str">
            <v xml:space="preserve">Inversión Pública no Capitalizable </v>
          </cell>
          <cell r="D142">
            <v>0</v>
          </cell>
          <cell r="E1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P62"/>
  <sheetViews>
    <sheetView tabSelected="1" topLeftCell="D1" zoomScale="110" zoomScaleNormal="110" workbookViewId="0">
      <selection activeCell="N16" sqref="N16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3.28515625" customWidth="1"/>
    <col min="7" max="7" width="5" customWidth="1"/>
    <col min="8" max="8" width="11.42578125" customWidth="1"/>
    <col min="9" max="9" width="42.5703125" customWidth="1"/>
    <col min="10" max="11" width="11.42578125" customWidth="1"/>
    <col min="12" max="12" width="4.85546875" customWidth="1"/>
    <col min="13" max="13" width="11.42578125" customWidth="1"/>
  </cols>
  <sheetData>
    <row r="1" spans="2:13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3" x14ac:dyDescent="0.25">
      <c r="C2" s="4"/>
      <c r="D2" s="3" t="s">
        <v>1</v>
      </c>
      <c r="E2" s="3"/>
      <c r="F2" s="3"/>
      <c r="G2" s="3"/>
      <c r="H2" s="3"/>
      <c r="I2" s="3"/>
      <c r="J2" s="3"/>
      <c r="K2" s="4"/>
      <c r="L2" s="4"/>
    </row>
    <row r="3" spans="2:13" x14ac:dyDescent="0.25">
      <c r="C3" s="4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2:13" x14ac:dyDescent="0.25">
      <c r="B4" s="5"/>
      <c r="C4" s="5"/>
      <c r="D4" s="6"/>
      <c r="E4" s="6"/>
      <c r="F4" s="6"/>
      <c r="G4" s="6"/>
      <c r="H4" s="6"/>
      <c r="I4" s="6"/>
      <c r="J4" s="1"/>
      <c r="K4" s="1"/>
      <c r="L4" s="1"/>
    </row>
    <row r="5" spans="2:13" x14ac:dyDescent="0.25">
      <c r="B5" s="5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1"/>
    </row>
    <row r="6" spans="2:13" x14ac:dyDescent="0.25">
      <c r="B6" s="5"/>
      <c r="C6" s="5"/>
      <c r="D6" s="5"/>
      <c r="E6" s="5"/>
      <c r="F6" s="5"/>
      <c r="G6" s="6"/>
      <c r="H6" s="9"/>
      <c r="I6" s="9"/>
      <c r="J6" s="1"/>
      <c r="K6" s="1"/>
      <c r="L6" s="1"/>
    </row>
    <row r="7" spans="2:13" x14ac:dyDescent="0.25">
      <c r="B7" s="10"/>
      <c r="C7" s="11" t="s">
        <v>5</v>
      </c>
      <c r="D7" s="11"/>
      <c r="E7" s="12">
        <v>2021</v>
      </c>
      <c r="F7" s="12">
        <v>2020</v>
      </c>
      <c r="G7" s="13"/>
      <c r="H7" s="11" t="s">
        <v>5</v>
      </c>
      <c r="I7" s="11"/>
      <c r="J7" s="12">
        <v>2021</v>
      </c>
      <c r="K7" s="12">
        <v>2020</v>
      </c>
      <c r="L7" s="14"/>
    </row>
    <row r="8" spans="2:13" ht="6" customHeight="1" x14ac:dyDescent="0.25">
      <c r="B8" s="15"/>
      <c r="C8" s="16"/>
      <c r="D8" s="16"/>
      <c r="E8" s="17"/>
      <c r="F8" s="17"/>
      <c r="G8" s="9"/>
      <c r="H8" s="9"/>
      <c r="I8" s="9"/>
      <c r="J8" s="1"/>
      <c r="K8" s="1"/>
      <c r="L8" s="18"/>
    </row>
    <row r="9" spans="2:13" x14ac:dyDescent="0.25">
      <c r="B9" s="19"/>
      <c r="C9" s="20" t="s">
        <v>6</v>
      </c>
      <c r="D9" s="20"/>
      <c r="E9" s="21">
        <v>1000</v>
      </c>
      <c r="F9" s="21">
        <v>1000</v>
      </c>
      <c r="G9" s="22"/>
      <c r="H9" s="20" t="s">
        <v>7</v>
      </c>
      <c r="I9" s="20"/>
      <c r="J9" s="21">
        <v>1000</v>
      </c>
      <c r="K9" s="21">
        <v>1000</v>
      </c>
      <c r="L9" s="23"/>
    </row>
    <row r="10" spans="2:13" x14ac:dyDescent="0.25">
      <c r="B10" s="24"/>
      <c r="C10" s="25" t="s">
        <v>8</v>
      </c>
      <c r="D10" s="25"/>
      <c r="E10" s="26">
        <f>SUM(E11:E18)</f>
        <v>7589883.0999999996</v>
      </c>
      <c r="F10" s="26">
        <f>SUM(F11:F18)</f>
        <v>5763892</v>
      </c>
      <c r="G10" s="27"/>
      <c r="H10" s="28" t="s">
        <v>9</v>
      </c>
      <c r="I10" s="28"/>
      <c r="J10" s="26">
        <f>SUM(J11:J13)</f>
        <v>25000884.320000004</v>
      </c>
      <c r="K10" s="26">
        <f>SUM(K11:K13)</f>
        <v>34049349</v>
      </c>
      <c r="L10" s="29"/>
      <c r="M10" s="30"/>
    </row>
    <row r="11" spans="2:13" x14ac:dyDescent="0.25">
      <c r="B11" s="31"/>
      <c r="C11" s="32" t="s">
        <v>10</v>
      </c>
      <c r="D11" s="32"/>
      <c r="E11" s="33">
        <f>+VLOOKUP(C11,[1]EA!$B$101:$E$142,3,0)</f>
        <v>0</v>
      </c>
      <c r="F11" s="33">
        <f>+VLOOKUP(C11,[1]EA!$B$101:$E$142,4,0)</f>
        <v>0</v>
      </c>
      <c r="G11" s="27"/>
      <c r="H11" s="34" t="s">
        <v>11</v>
      </c>
      <c r="I11" s="34"/>
      <c r="J11" s="33">
        <f>+VLOOKUP(H11,[1]EA!$B$101:$E$142,3,0)</f>
        <v>20973009.940000001</v>
      </c>
      <c r="K11" s="33">
        <f>+VLOOKUP(H11,[1]EA!$B$101:$E$142,4,0)</f>
        <v>27058187</v>
      </c>
      <c r="L11" s="29"/>
    </row>
    <row r="12" spans="2:13" x14ac:dyDescent="0.25">
      <c r="B12" s="31"/>
      <c r="C12" s="32" t="s">
        <v>12</v>
      </c>
      <c r="D12" s="32"/>
      <c r="E12" s="33">
        <f>+VLOOKUP(C12,[1]EA!$B$101:$E$142,3,0)</f>
        <v>0</v>
      </c>
      <c r="F12" s="33">
        <f>+VLOOKUP(C12,[1]EA!$B$101:$E$142,4,0)</f>
        <v>0</v>
      </c>
      <c r="G12" s="27"/>
      <c r="H12" s="34" t="s">
        <v>13</v>
      </c>
      <c r="I12" s="34"/>
      <c r="J12" s="33">
        <f>+VLOOKUP(H12,[1]EA!$B$101:$E$142,3,0)</f>
        <v>351805.26</v>
      </c>
      <c r="K12" s="33">
        <f>+VLOOKUP(H12,[1]EA!$B$101:$E$142,4,0)</f>
        <v>601520</v>
      </c>
      <c r="L12" s="29"/>
    </row>
    <row r="13" spans="2:13" x14ac:dyDescent="0.25">
      <c r="B13" s="31"/>
      <c r="C13" s="32" t="s">
        <v>14</v>
      </c>
      <c r="D13" s="32"/>
      <c r="E13" s="33">
        <f>+VLOOKUP(C13,[1]EA!$B$101:$E$142,3,0)</f>
        <v>0</v>
      </c>
      <c r="F13" s="33">
        <f>+VLOOKUP(C13,[1]EA!$B$101:$E$142,4,0)</f>
        <v>0</v>
      </c>
      <c r="G13" s="27"/>
      <c r="H13" s="34" t="s">
        <v>15</v>
      </c>
      <c r="I13" s="34"/>
      <c r="J13" s="33">
        <f>+VLOOKUP(H13,[1]EA!$B$101:$E$142,3,0)</f>
        <v>3676069.12</v>
      </c>
      <c r="K13" s="33">
        <f>+VLOOKUP(H13,[1]EA!$B$101:$E$142,4,0)</f>
        <v>6389642</v>
      </c>
      <c r="L13" s="29"/>
    </row>
    <row r="14" spans="2:13" x14ac:dyDescent="0.25">
      <c r="B14" s="31"/>
      <c r="C14" s="32" t="s">
        <v>16</v>
      </c>
      <c r="D14" s="32"/>
      <c r="E14" s="33">
        <f>+VLOOKUP(C14,[1]EA!$B$101:$E$142,3,0)</f>
        <v>0</v>
      </c>
      <c r="F14" s="33">
        <f>+VLOOKUP(C14,[1]EA!$B$101:$E$142,4,0)</f>
        <v>0</v>
      </c>
      <c r="G14" s="27"/>
      <c r="H14" s="35"/>
      <c r="I14" s="36"/>
      <c r="J14" s="37"/>
      <c r="K14" s="33"/>
      <c r="L14" s="29"/>
    </row>
    <row r="15" spans="2:13" x14ac:dyDescent="0.25">
      <c r="B15" s="31"/>
      <c r="C15" s="32" t="s">
        <v>17</v>
      </c>
      <c r="D15" s="32"/>
      <c r="E15" s="33">
        <f>+VLOOKUP(C15,[1]EA!$B$101:$E$142,3,0)</f>
        <v>251685.6</v>
      </c>
      <c r="F15" s="33">
        <f>+VLOOKUP(C15,[1]EA!$B$101:$E$142,4,0)</f>
        <v>153829</v>
      </c>
      <c r="G15" s="27"/>
      <c r="H15" s="28" t="s">
        <v>18</v>
      </c>
      <c r="I15" s="28"/>
      <c r="J15" s="26">
        <f>SUM(J16:J24)</f>
        <v>0</v>
      </c>
      <c r="K15" s="26">
        <f>SUM(K16:K24)</f>
        <v>0</v>
      </c>
      <c r="L15" s="29"/>
    </row>
    <row r="16" spans="2:13" ht="26.25" customHeight="1" x14ac:dyDescent="0.25">
      <c r="B16" s="31"/>
      <c r="C16" s="32" t="s">
        <v>19</v>
      </c>
      <c r="D16" s="32"/>
      <c r="E16" s="33">
        <f>+VLOOKUP(C16,[1]EA!$B$101:$E$142,3,0)</f>
        <v>0</v>
      </c>
      <c r="F16" s="33">
        <f>+VLOOKUP(C16,[1]EA!$B$101:$E$142,4,0)</f>
        <v>0</v>
      </c>
      <c r="G16" s="27"/>
      <c r="H16" s="34" t="s">
        <v>20</v>
      </c>
      <c r="I16" s="34"/>
      <c r="J16" s="33">
        <f>+VLOOKUP(H16,[1]EA!$B$101:$E$142,3,0)</f>
        <v>0</v>
      </c>
      <c r="K16" s="33">
        <f>+VLOOKUP(H16,[1]EA!$B$101:$E$142,4,0)</f>
        <v>0</v>
      </c>
      <c r="L16" s="29"/>
    </row>
    <row r="17" spans="2:12" ht="31.5" customHeight="1" x14ac:dyDescent="0.25">
      <c r="B17" s="31"/>
      <c r="C17" s="32" t="s">
        <v>21</v>
      </c>
      <c r="D17" s="32"/>
      <c r="E17" s="33">
        <f>+VLOOKUP(C17,[1]EA!$B$101:$E$142,3,0)</f>
        <v>7338197.5</v>
      </c>
      <c r="F17" s="33">
        <f>+VLOOKUP(C17,[1]EA!$B$101:$E$142,4,0)</f>
        <v>5610063</v>
      </c>
      <c r="G17" s="27"/>
      <c r="H17" s="34" t="s">
        <v>22</v>
      </c>
      <c r="I17" s="34"/>
      <c r="J17" s="33">
        <f>+VLOOKUP(H17,[1]EA!$B$101:$E$142,3,0)</f>
        <v>0</v>
      </c>
      <c r="K17" s="33">
        <f>+VLOOKUP(H17,[1]EA!$B$101:$E$142,4,0)</f>
        <v>0</v>
      </c>
      <c r="L17" s="29"/>
    </row>
    <row r="18" spans="2:12" ht="65.25" customHeight="1" x14ac:dyDescent="0.25">
      <c r="B18" s="31"/>
      <c r="C18" s="32" t="s">
        <v>23</v>
      </c>
      <c r="D18" s="32"/>
      <c r="E18" s="33">
        <f>+VLOOKUP(C18,[1]EA!$B$101:$E$142,3,0)</f>
        <v>0</v>
      </c>
      <c r="F18" s="33">
        <f>+VLOOKUP(C18,[1]EA!$B$101:$E$142,4,0)</f>
        <v>0</v>
      </c>
      <c r="G18" s="27"/>
      <c r="H18" s="34" t="s">
        <v>24</v>
      </c>
      <c r="I18" s="34"/>
      <c r="J18" s="33">
        <f>+VLOOKUP(H18,[1]EA!$B$101:$E$142,3,0)</f>
        <v>0</v>
      </c>
      <c r="K18" s="33">
        <f>+VLOOKUP(H18,[1]EA!$B$101:$E$142,4,0)</f>
        <v>0</v>
      </c>
      <c r="L18" s="29"/>
    </row>
    <row r="19" spans="2:12" ht="15.75" customHeight="1" x14ac:dyDescent="0.25">
      <c r="B19" s="24"/>
      <c r="C19" s="38"/>
      <c r="D19" s="39"/>
      <c r="E19" s="37"/>
      <c r="F19" s="37"/>
      <c r="G19" s="27"/>
      <c r="H19" s="34" t="s">
        <v>25</v>
      </c>
      <c r="I19" s="34"/>
      <c r="J19" s="33">
        <f>+VLOOKUP(H19,[1]EA!$B$101:$E$142,3,0)</f>
        <v>0</v>
      </c>
      <c r="K19" s="33">
        <f>+VLOOKUP(H19,[1]EA!$B$101:$E$142,4,0)</f>
        <v>0</v>
      </c>
      <c r="L19" s="29"/>
    </row>
    <row r="20" spans="2:12" x14ac:dyDescent="0.25">
      <c r="B20" s="24"/>
      <c r="C20" s="25" t="s">
        <v>26</v>
      </c>
      <c r="D20" s="25"/>
      <c r="E20" s="26">
        <f>SUM(E21:E22)</f>
        <v>9083334</v>
      </c>
      <c r="F20" s="26">
        <f>SUM(F21:F22)</f>
        <v>31063746</v>
      </c>
      <c r="G20" s="27"/>
      <c r="H20" s="34" t="s">
        <v>27</v>
      </c>
      <c r="I20" s="34"/>
      <c r="J20" s="33">
        <f>+VLOOKUP(H20,[1]EA!$B$101:$E$142,3,0)</f>
        <v>0</v>
      </c>
      <c r="K20" s="33">
        <f>+VLOOKUP(H20,[1]EA!$B$101:$E$142,4,0)</f>
        <v>0</v>
      </c>
      <c r="L20" s="29"/>
    </row>
    <row r="21" spans="2:12" ht="27.75" customHeight="1" x14ac:dyDescent="0.25">
      <c r="B21" s="31"/>
      <c r="C21" s="32" t="s">
        <v>28</v>
      </c>
      <c r="D21" s="32"/>
      <c r="E21" s="33">
        <f>+VLOOKUP(C21,[1]EA!$B$101:$E$142,3,0)</f>
        <v>0</v>
      </c>
      <c r="F21" s="33">
        <f>+VLOOKUP(C21,[1]EA!$B$101:$E$142,4,0)</f>
        <v>0</v>
      </c>
      <c r="G21" s="27"/>
      <c r="H21" s="34" t="s">
        <v>29</v>
      </c>
      <c r="I21" s="34"/>
      <c r="J21" s="33">
        <f>+VLOOKUP(H21,[1]EA!$B$101:$E$142,3,0)</f>
        <v>0</v>
      </c>
      <c r="K21" s="33">
        <f>+VLOOKUP(H21,[1]EA!$B$101:$E$142,4,0)</f>
        <v>0</v>
      </c>
      <c r="L21" s="29"/>
    </row>
    <row r="22" spans="2:12" ht="27.75" customHeight="1" x14ac:dyDescent="0.25">
      <c r="B22" s="31"/>
      <c r="C22" s="32" t="s">
        <v>30</v>
      </c>
      <c r="D22" s="32"/>
      <c r="E22" s="33">
        <f>+VLOOKUP(C22,[1]EA!$B$101:$E$142,3,0)</f>
        <v>9083334</v>
      </c>
      <c r="F22" s="33">
        <f>+VLOOKUP(C22,[1]EA!$B$101:$E$142,4,0)</f>
        <v>31063746</v>
      </c>
      <c r="G22" s="27"/>
      <c r="H22" s="34" t="s">
        <v>31</v>
      </c>
      <c r="I22" s="34"/>
      <c r="J22" s="33">
        <f>+VLOOKUP(H22,[1]EA!$B$101:$E$142,3,0)</f>
        <v>0</v>
      </c>
      <c r="K22" s="33">
        <f>+VLOOKUP(H22,[1]EA!$B$101:$E$142,4,0)</f>
        <v>0</v>
      </c>
      <c r="L22" s="29"/>
    </row>
    <row r="23" spans="2:12" x14ac:dyDescent="0.25">
      <c r="B23" s="24"/>
      <c r="C23" s="38"/>
      <c r="D23" s="39"/>
      <c r="E23" s="37"/>
      <c r="F23" s="37"/>
      <c r="G23" s="27"/>
      <c r="H23" s="34" t="s">
        <v>32</v>
      </c>
      <c r="I23" s="34"/>
      <c r="J23" s="33">
        <f>+VLOOKUP(H23,[1]EA!$B$101:$E$142,3,0)</f>
        <v>0</v>
      </c>
      <c r="K23" s="33">
        <f>+VLOOKUP(H23,[1]EA!$B$101:$E$142,4,0)</f>
        <v>0</v>
      </c>
      <c r="L23" s="29"/>
    </row>
    <row r="24" spans="2:12" x14ac:dyDescent="0.25">
      <c r="B24" s="31"/>
      <c r="C24" s="25" t="s">
        <v>33</v>
      </c>
      <c r="D24" s="25"/>
      <c r="E24" s="26">
        <f>SUM(E25:E29)</f>
        <v>8293.5</v>
      </c>
      <c r="F24" s="26">
        <f>SUM(F25:F29)</f>
        <v>714626</v>
      </c>
      <c r="G24" s="27"/>
      <c r="H24" s="34" t="s">
        <v>34</v>
      </c>
      <c r="I24" s="34"/>
      <c r="J24" s="33">
        <f>+VLOOKUP(H24,[1]EA!$B$101:$E$142,3,0)</f>
        <v>0</v>
      </c>
      <c r="K24" s="33">
        <f>+VLOOKUP(H24,[1]EA!$B$101:$E$142,4,0)</f>
        <v>0</v>
      </c>
      <c r="L24" s="29"/>
    </row>
    <row r="25" spans="2:12" x14ac:dyDescent="0.25">
      <c r="B25" s="31"/>
      <c r="C25" s="32" t="s">
        <v>35</v>
      </c>
      <c r="D25" s="32"/>
      <c r="E25" s="33">
        <f>+VLOOKUP(C25,[1]EA!$B$101:$E$142,3,0)</f>
        <v>8293.48</v>
      </c>
      <c r="F25" s="33">
        <f>+VLOOKUP(C25,[1]EA!$B$101:$E$142,4,0)</f>
        <v>478593</v>
      </c>
      <c r="G25" s="27"/>
      <c r="H25" s="35"/>
      <c r="I25" s="36"/>
      <c r="J25" s="37"/>
      <c r="K25" s="33"/>
      <c r="L25" s="29"/>
    </row>
    <row r="26" spans="2:12" x14ac:dyDescent="0.25">
      <c r="B26" s="31"/>
      <c r="C26" s="32" t="s">
        <v>36</v>
      </c>
      <c r="D26" s="32"/>
      <c r="E26" s="33">
        <f>+VLOOKUP(C26,[1]EA!$B$101:$E$142,3,0)</f>
        <v>0</v>
      </c>
      <c r="F26" s="33">
        <f>+VLOOKUP(C26,[1]EA!$B$101:$E$142,4,0)</f>
        <v>0</v>
      </c>
      <c r="G26" s="27"/>
      <c r="H26" s="40" t="s">
        <v>28</v>
      </c>
      <c r="I26" s="40"/>
      <c r="J26" s="26">
        <f>SUM(J27:J29)</f>
        <v>0</v>
      </c>
      <c r="K26" s="26">
        <f>SUM(K27:K29)</f>
        <v>0</v>
      </c>
      <c r="L26" s="29"/>
    </row>
    <row r="27" spans="2:12" ht="28.5" customHeight="1" x14ac:dyDescent="0.25">
      <c r="B27" s="31"/>
      <c r="C27" s="32" t="s">
        <v>37</v>
      </c>
      <c r="D27" s="32"/>
      <c r="E27" s="33">
        <f>+VLOOKUP(C27,[1]EA!$B$101:$E$142,3,0)</f>
        <v>0</v>
      </c>
      <c r="F27" s="33">
        <f>+VLOOKUP(C27,[1]EA!$B$101:$E$142,4,0)</f>
        <v>0</v>
      </c>
      <c r="G27" s="27"/>
      <c r="H27" s="34" t="s">
        <v>38</v>
      </c>
      <c r="I27" s="34"/>
      <c r="J27" s="33">
        <f>+VLOOKUP(H27,[1]EA!$B$101:$E$142,3,0)</f>
        <v>0</v>
      </c>
      <c r="K27" s="33">
        <f>+VLOOKUP(H27,[1]EA!$B$101:$E$142,4,0)</f>
        <v>0</v>
      </c>
      <c r="L27" s="29"/>
    </row>
    <row r="28" spans="2:12" x14ac:dyDescent="0.25">
      <c r="B28" s="31"/>
      <c r="C28" s="32" t="s">
        <v>39</v>
      </c>
      <c r="D28" s="32"/>
      <c r="E28" s="33">
        <f>+VLOOKUP(C28,[1]EA!$B$101:$E$142,3,0)</f>
        <v>0</v>
      </c>
      <c r="F28" s="33">
        <f>+VLOOKUP(C28,[1]EA!$B$101:$E$142,4,0)</f>
        <v>0</v>
      </c>
      <c r="G28" s="27"/>
      <c r="H28" s="34" t="s">
        <v>40</v>
      </c>
      <c r="I28" s="34"/>
      <c r="J28" s="33">
        <f>+VLOOKUP(H28,[1]EA!$B$101:$E$142,3,0)</f>
        <v>0</v>
      </c>
      <c r="K28" s="33">
        <f>+VLOOKUP(H28,[1]EA!$B$101:$E$142,4,0)</f>
        <v>0</v>
      </c>
      <c r="L28" s="29"/>
    </row>
    <row r="29" spans="2:12" x14ac:dyDescent="0.25">
      <c r="B29" s="31"/>
      <c r="C29" s="32" t="s">
        <v>41</v>
      </c>
      <c r="D29" s="32"/>
      <c r="E29" s="33">
        <f>+VLOOKUP(C29,[1]EA!$B$101:$E$142,3,0)</f>
        <v>0.02</v>
      </c>
      <c r="F29" s="33">
        <f>+VLOOKUP(C29,[1]EA!$B$101:$E$142,4,0)</f>
        <v>236033</v>
      </c>
      <c r="G29" s="27"/>
      <c r="H29" s="34" t="s">
        <v>42</v>
      </c>
      <c r="I29" s="34"/>
      <c r="J29" s="33">
        <v>0</v>
      </c>
      <c r="K29" s="33">
        <f>+VLOOKUP(H29,[1]EA!$B$101:$E$142,4,0)</f>
        <v>0</v>
      </c>
      <c r="L29" s="29"/>
    </row>
    <row r="30" spans="2:12" ht="9" customHeight="1" x14ac:dyDescent="0.25">
      <c r="B30" s="24"/>
      <c r="C30" s="38"/>
      <c r="D30" s="41"/>
      <c r="E30" s="36"/>
      <c r="F30" s="36"/>
      <c r="G30" s="27"/>
      <c r="H30" s="35"/>
      <c r="I30" s="36"/>
      <c r="J30" s="37"/>
      <c r="K30" s="37"/>
      <c r="L30" s="29"/>
    </row>
    <row r="31" spans="2:12" x14ac:dyDescent="0.25">
      <c r="B31" s="42"/>
      <c r="C31" s="43" t="s">
        <v>43</v>
      </c>
      <c r="D31" s="43"/>
      <c r="E31" s="44">
        <f>+E24+E20+E10</f>
        <v>16681510.6</v>
      </c>
      <c r="F31" s="44">
        <f>+F24+F20+F10</f>
        <v>37542264</v>
      </c>
      <c r="G31" s="45"/>
      <c r="H31" s="28" t="s">
        <v>44</v>
      </c>
      <c r="I31" s="28"/>
      <c r="J31" s="46">
        <f>SUM(J32:J36)</f>
        <v>0</v>
      </c>
      <c r="K31" s="46">
        <f>SUM(K32:K36)</f>
        <v>0</v>
      </c>
      <c r="L31" s="29"/>
    </row>
    <row r="32" spans="2:12" x14ac:dyDescent="0.25">
      <c r="B32" s="24"/>
      <c r="C32" s="43"/>
      <c r="D32" s="43"/>
      <c r="E32" s="36"/>
      <c r="F32" s="36"/>
      <c r="G32" s="27"/>
      <c r="H32" s="34" t="s">
        <v>45</v>
      </c>
      <c r="I32" s="34"/>
      <c r="J32" s="33">
        <f>+VLOOKUP(H32,[1]EA!$B$101:$E$142,3,0)</f>
        <v>0</v>
      </c>
      <c r="K32" s="33">
        <f>+VLOOKUP(H32,[1]EA!$B$101:$E$142,4,0)</f>
        <v>0</v>
      </c>
      <c r="L32" s="29"/>
    </row>
    <row r="33" spans="2:15" x14ac:dyDescent="0.25">
      <c r="B33" s="47"/>
      <c r="C33" s="22"/>
      <c r="D33" s="22"/>
      <c r="E33" s="27"/>
      <c r="F33" s="27"/>
      <c r="G33" s="27"/>
      <c r="H33" s="34" t="s">
        <v>46</v>
      </c>
      <c r="I33" s="34"/>
      <c r="J33" s="33">
        <f>+VLOOKUP(H33,[1]EA!$B$101:$E$142,3,0)</f>
        <v>0</v>
      </c>
      <c r="K33" s="33">
        <f>+VLOOKUP(H33,[1]EA!$B$101:$E$142,4,0)</f>
        <v>0</v>
      </c>
      <c r="L33" s="29"/>
    </row>
    <row r="34" spans="2:15" x14ac:dyDescent="0.25">
      <c r="B34" s="47"/>
      <c r="C34" s="22"/>
      <c r="D34" s="22"/>
      <c r="E34" s="27"/>
      <c r="F34" s="27"/>
      <c r="G34" s="27"/>
      <c r="H34" s="34" t="s">
        <v>47</v>
      </c>
      <c r="I34" s="34"/>
      <c r="J34" s="33">
        <f>+VLOOKUP(H34,[1]EA!$B$101:$E$142,3,0)</f>
        <v>0</v>
      </c>
      <c r="K34" s="33">
        <f>+VLOOKUP(H34,[1]EA!$B$101:$E$142,4,0)</f>
        <v>0</v>
      </c>
      <c r="L34" s="29"/>
      <c r="O34" s="48"/>
    </row>
    <row r="35" spans="2:15" x14ac:dyDescent="0.25">
      <c r="B35" s="47"/>
      <c r="C35" s="22"/>
      <c r="D35" s="22"/>
      <c r="E35" s="27"/>
      <c r="F35" s="27"/>
      <c r="G35" s="27"/>
      <c r="H35" s="34" t="s">
        <v>48</v>
      </c>
      <c r="I35" s="34"/>
      <c r="J35" s="33">
        <f>+VLOOKUP(H35,[1]EA!$B$101:$E$142,3,0)</f>
        <v>0</v>
      </c>
      <c r="K35" s="33">
        <f>+VLOOKUP(H35,[1]EA!$B$101:$E$142,4,0)</f>
        <v>0</v>
      </c>
      <c r="L35" s="29"/>
      <c r="O35" s="48"/>
    </row>
    <row r="36" spans="2:15" x14ac:dyDescent="0.25">
      <c r="B36" s="49"/>
      <c r="C36" s="50"/>
      <c r="D36" s="50"/>
      <c r="E36" s="51"/>
      <c r="F36" s="51"/>
      <c r="G36" s="51"/>
      <c r="H36" s="52" t="s">
        <v>49</v>
      </c>
      <c r="I36" s="52"/>
      <c r="J36" s="33">
        <f>+VLOOKUP(H36,[1]EA!$B$101:$E$142,3,0)</f>
        <v>0</v>
      </c>
      <c r="K36" s="33">
        <f>+VLOOKUP(H36,[1]EA!$B$101:$E$142,4,0)</f>
        <v>0</v>
      </c>
      <c r="L36" s="53"/>
      <c r="O36" s="48"/>
    </row>
    <row r="37" spans="2:15" x14ac:dyDescent="0.25">
      <c r="B37" s="54"/>
      <c r="C37" s="55"/>
      <c r="D37" s="55"/>
      <c r="E37" s="56"/>
      <c r="F37" s="56"/>
      <c r="G37" s="56"/>
      <c r="H37" s="57"/>
      <c r="I37" s="58"/>
      <c r="J37" s="59"/>
      <c r="K37" s="59"/>
      <c r="L37" s="60"/>
      <c r="O37" s="48"/>
    </row>
    <row r="38" spans="2:15" x14ac:dyDescent="0.25">
      <c r="B38" s="47"/>
      <c r="C38" s="22"/>
      <c r="D38" s="22"/>
      <c r="E38" s="27"/>
      <c r="F38" s="27"/>
      <c r="G38" s="27"/>
      <c r="H38" s="40" t="s">
        <v>50</v>
      </c>
      <c r="I38" s="40"/>
      <c r="J38" s="46">
        <f>SUM(J39:J44)</f>
        <v>595024.89</v>
      </c>
      <c r="K38" s="46">
        <f>SUM(K39:K44)</f>
        <v>686326</v>
      </c>
      <c r="L38" s="29"/>
      <c r="O38" s="48"/>
    </row>
    <row r="39" spans="2:15" ht="43.5" customHeight="1" x14ac:dyDescent="0.25">
      <c r="B39" s="47"/>
      <c r="C39" s="22"/>
      <c r="D39" s="22"/>
      <c r="E39" s="27"/>
      <c r="F39" s="27"/>
      <c r="G39" s="27"/>
      <c r="H39" s="34" t="s">
        <v>51</v>
      </c>
      <c r="I39" s="34"/>
      <c r="J39" s="33">
        <f>+VLOOKUP(H39,[1]EA!$B$101:$E$142,3,0)</f>
        <v>595024.89</v>
      </c>
      <c r="K39" s="33">
        <f>+VLOOKUP(H39,[1]EA!$B$101:$E$142,4,0)</f>
        <v>450293</v>
      </c>
      <c r="L39" s="29"/>
      <c r="O39" s="48"/>
    </row>
    <row r="40" spans="2:15" x14ac:dyDescent="0.25">
      <c r="B40" s="47"/>
      <c r="C40" s="22"/>
      <c r="D40" s="22"/>
      <c r="E40" s="27"/>
      <c r="F40" s="27"/>
      <c r="G40" s="27"/>
      <c r="H40" s="34" t="s">
        <v>52</v>
      </c>
      <c r="I40" s="34"/>
      <c r="J40" s="33">
        <f>+VLOOKUP(H40,[1]EA!$B$101:$E$142,3,0)</f>
        <v>0</v>
      </c>
      <c r="K40" s="33">
        <f>+VLOOKUP(H40,[1]EA!$B$101:$E$142,4,0)</f>
        <v>0</v>
      </c>
      <c r="L40" s="29"/>
      <c r="O40" s="48"/>
    </row>
    <row r="41" spans="2:15" x14ac:dyDescent="0.25">
      <c r="B41" s="47"/>
      <c r="C41" s="22"/>
      <c r="D41" s="22"/>
      <c r="E41" s="27"/>
      <c r="F41" s="27"/>
      <c r="G41" s="27"/>
      <c r="H41" s="34" t="s">
        <v>53</v>
      </c>
      <c r="I41" s="34"/>
      <c r="J41" s="33">
        <f>+VLOOKUP(H41,[1]EA!$B$101:$E$142,3,0)</f>
        <v>0</v>
      </c>
      <c r="K41" s="33">
        <f>+VLOOKUP(H41,[1]EA!$B$101:$E$142,4,0)</f>
        <v>0</v>
      </c>
      <c r="L41" s="29"/>
    </row>
    <row r="42" spans="2:15" ht="26.25" customHeight="1" x14ac:dyDescent="0.25">
      <c r="B42" s="47"/>
      <c r="C42" s="22"/>
      <c r="D42" s="22"/>
      <c r="E42" s="27"/>
      <c r="F42" s="27"/>
      <c r="G42" s="27"/>
      <c r="H42" s="34" t="s">
        <v>54</v>
      </c>
      <c r="I42" s="34"/>
      <c r="J42" s="33">
        <f>+VLOOKUP(H42,[1]EA!$B$101:$E$142,3,0)</f>
        <v>0</v>
      </c>
      <c r="K42" s="33">
        <f>+VLOOKUP(H42,[1]EA!$B$101:$E$142,4,0)</f>
        <v>0</v>
      </c>
      <c r="L42" s="29"/>
    </row>
    <row r="43" spans="2:15" x14ac:dyDescent="0.25">
      <c r="B43" s="47"/>
      <c r="C43" s="22"/>
      <c r="D43" s="22"/>
      <c r="E43" s="27"/>
      <c r="F43" s="27"/>
      <c r="G43" s="27"/>
      <c r="H43" s="34" t="s">
        <v>55</v>
      </c>
      <c r="I43" s="34"/>
      <c r="J43" s="33">
        <f>+VLOOKUP(H43,[1]EA!$B$101:$E$142,3,0)</f>
        <v>0</v>
      </c>
      <c r="K43" s="33">
        <f>+VLOOKUP(H43,[1]EA!$B$101:$E$142,4,0)</f>
        <v>0</v>
      </c>
      <c r="L43" s="29"/>
    </row>
    <row r="44" spans="2:15" x14ac:dyDescent="0.25">
      <c r="B44" s="47"/>
      <c r="C44" s="22"/>
      <c r="D44" s="22"/>
      <c r="E44" s="27"/>
      <c r="F44" s="27"/>
      <c r="G44" s="27"/>
      <c r="H44" s="34" t="s">
        <v>56</v>
      </c>
      <c r="I44" s="34"/>
      <c r="J44" s="33">
        <f>+VLOOKUP(H44,[1]EA!$B$101:$E$142,3,0)</f>
        <v>0</v>
      </c>
      <c r="K44" s="33">
        <f>+VLOOKUP(H44,[1]EA!$B$101:$E$142,4,0)</f>
        <v>236033</v>
      </c>
      <c r="L44" s="29"/>
    </row>
    <row r="45" spans="2:15" x14ac:dyDescent="0.25">
      <c r="B45" s="47"/>
      <c r="C45" s="22"/>
      <c r="D45" s="22"/>
      <c r="E45" s="27"/>
      <c r="F45" s="27"/>
      <c r="G45" s="27"/>
      <c r="H45" s="35"/>
      <c r="I45" s="36"/>
      <c r="J45" s="37"/>
      <c r="K45" s="37"/>
      <c r="L45" s="29"/>
    </row>
    <row r="46" spans="2:15" x14ac:dyDescent="0.25">
      <c r="B46" s="47"/>
      <c r="C46" s="22"/>
      <c r="D46" s="22"/>
      <c r="E46" s="27"/>
      <c r="F46" s="27"/>
      <c r="G46" s="27"/>
      <c r="H46" s="40" t="s">
        <v>57</v>
      </c>
      <c r="I46" s="40"/>
      <c r="J46" s="46">
        <f>+J47</f>
        <v>0</v>
      </c>
      <c r="K46" s="46">
        <f>+K47</f>
        <v>0</v>
      </c>
      <c r="L46" s="29"/>
    </row>
    <row r="47" spans="2:15" x14ac:dyDescent="0.25">
      <c r="B47" s="47"/>
      <c r="C47" s="22"/>
      <c r="D47" s="22"/>
      <c r="E47" s="27"/>
      <c r="F47" s="27"/>
      <c r="G47" s="27"/>
      <c r="H47" s="34" t="s">
        <v>58</v>
      </c>
      <c r="I47" s="34"/>
      <c r="J47" s="33">
        <v>0</v>
      </c>
      <c r="K47" s="33">
        <f>+VLOOKUP(H47,[1]EA!$B$101:$E$142,4,0)</f>
        <v>0</v>
      </c>
      <c r="L47" s="29"/>
    </row>
    <row r="48" spans="2:15" x14ac:dyDescent="0.25">
      <c r="B48" s="47"/>
      <c r="C48" s="22"/>
      <c r="D48" s="22"/>
      <c r="E48" s="27"/>
      <c r="F48" s="27"/>
      <c r="G48" s="27"/>
      <c r="H48" s="35"/>
      <c r="I48" s="36"/>
      <c r="J48" s="37"/>
      <c r="K48" s="37"/>
      <c r="L48" s="29"/>
    </row>
    <row r="49" spans="1:16" x14ac:dyDescent="0.25">
      <c r="B49" s="47"/>
      <c r="C49" s="22"/>
      <c r="D49" s="22"/>
      <c r="E49" s="27"/>
      <c r="F49" s="27"/>
      <c r="G49" s="27"/>
      <c r="H49" s="61" t="s">
        <v>59</v>
      </c>
      <c r="I49" s="61"/>
      <c r="J49" s="62">
        <f>+J46+J38+J31+J26+J15+J10</f>
        <v>25595909.210000005</v>
      </c>
      <c r="K49" s="62">
        <f>+K46+K38+K31+K26+K15+K10</f>
        <v>34735675</v>
      </c>
      <c r="L49" s="63"/>
    </row>
    <row r="50" spans="1:16" x14ac:dyDescent="0.25">
      <c r="B50" s="47"/>
      <c r="C50" s="22"/>
      <c r="D50" s="22"/>
      <c r="E50" s="27"/>
      <c r="F50" s="27"/>
      <c r="G50" s="27"/>
      <c r="H50" s="64"/>
      <c r="I50" s="64"/>
      <c r="J50" s="37"/>
      <c r="K50" s="37"/>
      <c r="L50" s="63"/>
    </row>
    <row r="51" spans="1:16" x14ac:dyDescent="0.25">
      <c r="B51" s="47"/>
      <c r="C51" s="22"/>
      <c r="D51" s="22"/>
      <c r="E51" s="27"/>
      <c r="F51" s="27"/>
      <c r="G51" s="27"/>
      <c r="H51" s="65" t="s">
        <v>60</v>
      </c>
      <c r="I51" s="65"/>
      <c r="J51" s="62">
        <f>+E31-J49</f>
        <v>-8914398.610000005</v>
      </c>
      <c r="K51" s="62">
        <f>+F31-K49</f>
        <v>2806589</v>
      </c>
      <c r="L51" s="63"/>
    </row>
    <row r="52" spans="1:16" x14ac:dyDescent="0.25">
      <c r="B52" s="49"/>
      <c r="C52" s="66"/>
      <c r="D52" s="66"/>
      <c r="E52" s="66"/>
      <c r="F52" s="66"/>
      <c r="G52" s="66"/>
      <c r="H52" s="67"/>
      <c r="I52" s="67"/>
      <c r="J52" s="68">
        <f>+J51-'[1]02ESF'!K51</f>
        <v>0</v>
      </c>
      <c r="K52" s="68">
        <f>+K51-'[1]02ESF'!L51</f>
        <v>0</v>
      </c>
      <c r="L52" s="69"/>
    </row>
    <row r="53" spans="1:16" x14ac:dyDescent="0.25">
      <c r="B53" s="1"/>
      <c r="C53" s="1"/>
      <c r="D53" s="1"/>
      <c r="E53" s="1"/>
      <c r="F53" s="1"/>
      <c r="G53" s="1"/>
      <c r="H53" s="9"/>
      <c r="I53" s="9"/>
      <c r="J53" s="1"/>
      <c r="K53" s="1"/>
      <c r="L53" s="1"/>
    </row>
    <row r="54" spans="1:16" x14ac:dyDescent="0.25">
      <c r="C54" s="39" t="s">
        <v>61</v>
      </c>
      <c r="D54" s="39"/>
      <c r="E54" s="39"/>
      <c r="F54" s="39"/>
      <c r="G54" s="39"/>
      <c r="H54" s="39"/>
      <c r="I54" s="39"/>
      <c r="J54" s="39"/>
      <c r="K54" s="39"/>
    </row>
    <row r="55" spans="1:16" x14ac:dyDescent="0.25">
      <c r="C55" s="70"/>
      <c r="D55" s="70"/>
      <c r="E55" s="70"/>
      <c r="F55" s="70"/>
      <c r="G55" s="70"/>
      <c r="H55" s="70"/>
      <c r="I55" s="70"/>
      <c r="J55" s="70"/>
      <c r="K55" s="70"/>
    </row>
    <row r="56" spans="1:16" x14ac:dyDescent="0.25">
      <c r="C56" s="70"/>
      <c r="D56" s="71"/>
      <c r="E56" s="39"/>
      <c r="F56" s="70"/>
      <c r="G56" s="70"/>
      <c r="H56" s="72"/>
      <c r="I56" s="72"/>
      <c r="J56" s="39"/>
      <c r="K56" s="70"/>
      <c r="L56" s="73"/>
      <c r="M56" s="73"/>
      <c r="N56" s="73"/>
      <c r="O56" s="73"/>
      <c r="P56" s="73"/>
    </row>
    <row r="57" spans="1:16" x14ac:dyDescent="0.25">
      <c r="C57" s="70"/>
      <c r="D57" s="71"/>
      <c r="E57" s="71"/>
      <c r="F57" s="70"/>
      <c r="G57" s="70"/>
      <c r="H57" s="71"/>
      <c r="I57" s="71"/>
      <c r="J57" s="70"/>
      <c r="K57" s="70"/>
    </row>
    <row r="58" spans="1:16" s="74" customFormat="1" ht="12" x14ac:dyDescent="0.2">
      <c r="B58" s="75"/>
      <c r="C58" s="76"/>
      <c r="D58" s="77"/>
      <c r="E58" s="78"/>
      <c r="F58" s="78"/>
      <c r="G58" s="75"/>
      <c r="H58" s="79"/>
      <c r="I58" s="80"/>
      <c r="J58" s="78"/>
      <c r="K58" s="78"/>
      <c r="L58" s="78"/>
      <c r="M58" s="75"/>
      <c r="N58" s="75"/>
    </row>
    <row r="59" spans="1:16" s="74" customFormat="1" ht="12" x14ac:dyDescent="0.2">
      <c r="B59" s="75"/>
      <c r="C59" s="76" t="s">
        <v>62</v>
      </c>
      <c r="D59" s="77"/>
      <c r="E59" s="81" t="s">
        <v>63</v>
      </c>
      <c r="F59" s="81"/>
      <c r="G59" s="81"/>
      <c r="H59" s="79"/>
      <c r="I59" s="82" t="s">
        <v>64</v>
      </c>
      <c r="J59" s="78"/>
      <c r="K59" s="78"/>
      <c r="L59" s="78"/>
      <c r="M59" s="75"/>
      <c r="N59" s="75"/>
    </row>
    <row r="60" spans="1:16" s="74" customFormat="1" ht="36" customHeight="1" x14ac:dyDescent="0.2">
      <c r="B60" s="75"/>
      <c r="C60" s="83"/>
      <c r="D60" s="84"/>
      <c r="E60" s="84"/>
      <c r="F60" s="78"/>
      <c r="G60" s="78"/>
      <c r="H60" s="85"/>
      <c r="I60" s="85"/>
      <c r="J60" s="86"/>
      <c r="K60" s="78"/>
      <c r="L60" s="78"/>
      <c r="M60" s="75"/>
      <c r="N60" s="75"/>
    </row>
    <row r="61" spans="1:16" s="74" customFormat="1" ht="12" x14ac:dyDescent="0.2">
      <c r="B61" s="75"/>
      <c r="C61" s="87" t="str">
        <f>+'[1]02ESF'!C73</f>
        <v xml:space="preserve">                 C.P. Jose Hidalgo Zetina Espinosa  </v>
      </c>
      <c r="D61" s="88"/>
      <c r="E61" s="89" t="s">
        <v>65</v>
      </c>
      <c r="F61" s="89"/>
      <c r="G61" s="89"/>
      <c r="H61" s="90"/>
      <c r="I61" s="90" t="s">
        <v>66</v>
      </c>
      <c r="J61" s="86"/>
      <c r="K61" s="78"/>
      <c r="L61" s="78"/>
      <c r="M61" s="75"/>
      <c r="N61" s="75"/>
    </row>
    <row r="62" spans="1:16" s="74" customFormat="1" ht="12" x14ac:dyDescent="0.2">
      <c r="A62" s="91"/>
      <c r="B62" s="91"/>
      <c r="C62" s="91" t="s">
        <v>67</v>
      </c>
      <c r="D62" s="91"/>
      <c r="E62" s="92" t="s">
        <v>68</v>
      </c>
      <c r="F62" s="92"/>
      <c r="G62" s="92"/>
      <c r="H62" s="91"/>
      <c r="I62" s="93" t="s">
        <v>69</v>
      </c>
      <c r="J62" s="91"/>
      <c r="K62" s="91"/>
      <c r="L62" s="91"/>
      <c r="M62" s="91"/>
      <c r="N62" s="75"/>
    </row>
  </sheetData>
  <mergeCells count="68">
    <mergeCell ref="H51:I51"/>
    <mergeCell ref="H56:I56"/>
    <mergeCell ref="E59:G59"/>
    <mergeCell ref="H60:I60"/>
    <mergeCell ref="E61:G61"/>
    <mergeCell ref="E62:G62"/>
    <mergeCell ref="H42:I42"/>
    <mergeCell ref="H43:I43"/>
    <mergeCell ref="H44:I44"/>
    <mergeCell ref="H46:I46"/>
    <mergeCell ref="H47:I47"/>
    <mergeCell ref="H49:I49"/>
    <mergeCell ref="H35:I35"/>
    <mergeCell ref="H36:I36"/>
    <mergeCell ref="H38:I38"/>
    <mergeCell ref="H39:I39"/>
    <mergeCell ref="H40:I40"/>
    <mergeCell ref="H41:I41"/>
    <mergeCell ref="C31:D31"/>
    <mergeCell ref="H31:I31"/>
    <mergeCell ref="C32:D32"/>
    <mergeCell ref="H32:I32"/>
    <mergeCell ref="H33:I33"/>
    <mergeCell ref="H34:I34"/>
    <mergeCell ref="C27:D27"/>
    <mergeCell ref="H27:I27"/>
    <mergeCell ref="C28:D28"/>
    <mergeCell ref="H28:I28"/>
    <mergeCell ref="C29:D29"/>
    <mergeCell ref="H29:I29"/>
    <mergeCell ref="H23:I23"/>
    <mergeCell ref="C24:D24"/>
    <mergeCell ref="H24:I24"/>
    <mergeCell ref="C25:D25"/>
    <mergeCell ref="C26:D26"/>
    <mergeCell ref="H26:I26"/>
    <mergeCell ref="H19:I19"/>
    <mergeCell ref="C20:D20"/>
    <mergeCell ref="H20:I20"/>
    <mergeCell ref="C21:D21"/>
    <mergeCell ref="H21:I21"/>
    <mergeCell ref="C22:D22"/>
    <mergeCell ref="H22:I22"/>
    <mergeCell ref="C16:D16"/>
    <mergeCell ref="H16:I16"/>
    <mergeCell ref="C17:D17"/>
    <mergeCell ref="H17:I17"/>
    <mergeCell ref="C18:D18"/>
    <mergeCell ref="H18:I18"/>
    <mergeCell ref="C12:D12"/>
    <mergeCell ref="H12:I12"/>
    <mergeCell ref="C13:D13"/>
    <mergeCell ref="H13:I13"/>
    <mergeCell ref="C14:D14"/>
    <mergeCell ref="C15:D15"/>
    <mergeCell ref="H15:I15"/>
    <mergeCell ref="C9:D9"/>
    <mergeCell ref="H9:I9"/>
    <mergeCell ref="C10:D10"/>
    <mergeCell ref="H10:I10"/>
    <mergeCell ref="C11:D11"/>
    <mergeCell ref="H11:I11"/>
    <mergeCell ref="D1:J1"/>
    <mergeCell ref="D2:J2"/>
    <mergeCell ref="D3:J3"/>
    <mergeCell ref="D5:K5"/>
    <mergeCell ref="C7:D7"/>
    <mergeCell ref="H7:I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</vt:lpstr>
      <vt:lpstr>'01EA'!Área_de_impresión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2022-01-22T01:57:57Z</dcterms:created>
  <dcterms:modified xsi:type="dcterms:W3CDTF">2022-01-22T01:57:57Z</dcterms:modified>
</cp:coreProperties>
</file>