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O49" i="1" s="1"/>
  <c r="M55" i="1"/>
  <c r="O52" i="1"/>
  <c r="M52" i="1"/>
  <c r="JC51" i="1"/>
  <c r="O51" i="1"/>
  <c r="M51" i="1"/>
  <c r="M49" i="1" s="1"/>
  <c r="M62" i="1" s="1"/>
  <c r="N49" i="1"/>
  <c r="N62" i="1" s="1"/>
  <c r="L49" i="1"/>
  <c r="JC46" i="1"/>
  <c r="O46" i="1"/>
  <c r="M46" i="1"/>
  <c r="JC45" i="1"/>
  <c r="O45" i="1"/>
  <c r="O43" i="1"/>
  <c r="N43" i="1"/>
  <c r="M43" i="1"/>
  <c r="L43" i="1"/>
  <c r="L62" i="1" s="1"/>
  <c r="G40" i="1"/>
  <c r="E40" i="1"/>
  <c r="E42" i="1" s="1"/>
  <c r="O37" i="1"/>
  <c r="N37" i="1"/>
  <c r="M37" i="1"/>
  <c r="L37" i="1"/>
  <c r="L39" i="1" s="1"/>
  <c r="H35" i="1"/>
  <c r="F35" i="1"/>
  <c r="H34" i="1"/>
  <c r="F34" i="1"/>
  <c r="F40" i="1" s="1"/>
  <c r="H33" i="1"/>
  <c r="H40" i="1" s="1"/>
  <c r="F33" i="1"/>
  <c r="N26" i="1"/>
  <c r="N39" i="1" s="1"/>
  <c r="L26" i="1"/>
  <c r="G25" i="1"/>
  <c r="G42" i="1" s="1"/>
  <c r="E25" i="1"/>
  <c r="O24" i="1"/>
  <c r="H23" i="1"/>
  <c r="F23" i="1"/>
  <c r="H22" i="1"/>
  <c r="F22" i="1"/>
  <c r="H21" i="1"/>
  <c r="F21" i="1"/>
  <c r="H20" i="1"/>
  <c r="F20" i="1"/>
  <c r="H19" i="1"/>
  <c r="H25" i="1" s="1"/>
  <c r="F19" i="1"/>
  <c r="F25" i="1" s="1"/>
  <c r="F42" i="1" s="1"/>
  <c r="H18" i="1"/>
  <c r="F18" i="1"/>
  <c r="O17" i="1"/>
  <c r="O26" i="1" s="1"/>
  <c r="O39" i="1" s="1"/>
  <c r="M17" i="1"/>
  <c r="M26" i="1" s="1"/>
  <c r="M39" i="1" s="1"/>
  <c r="H17" i="1"/>
  <c r="F17" i="1"/>
  <c r="O62" i="1" l="1"/>
  <c r="O64" i="1" s="1"/>
  <c r="M64" i="1"/>
  <c r="L64" i="1"/>
  <c r="H42" i="1"/>
  <c r="N64" i="1"/>
</calcChain>
</file>

<file path=xl/sharedStrings.xml><?xml version="1.0" encoding="utf-8"?>
<sst xmlns="http://schemas.openxmlformats.org/spreadsheetml/2006/main" count="88" uniqueCount="78">
  <si>
    <t>Cuenta Pública 2021</t>
  </si>
  <si>
    <t>Estado de Situación Financiera</t>
  </si>
  <si>
    <t>Al 31 de Enero de 2021 y 2020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</si>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</sst>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1%20Enero/Informaci&#243;n%20Contable%20E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E1" zoomScale="110" zoomScaleNormal="110" workbookViewId="0">
      <selection activeCell="J14" sqref="J14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2021</v>
      </c>
      <c r="F10" s="27">
        <v>2017</v>
      </c>
      <c r="G10" s="27">
        <v>2020</v>
      </c>
      <c r="H10" s="27">
        <v>2016</v>
      </c>
      <c r="I10" s="28"/>
      <c r="J10" s="26"/>
      <c r="K10" s="26"/>
      <c r="L10" s="27">
        <v>2021</v>
      </c>
      <c r="M10" s="27">
        <v>2017</v>
      </c>
      <c r="N10" s="27">
        <v>2020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14448885</v>
      </c>
      <c r="F17" s="46">
        <f>+E17/$E$14</f>
        <v>14448.885</v>
      </c>
      <c r="G17" s="46">
        <v>13682658</v>
      </c>
      <c r="H17" s="46">
        <f t="shared" ref="H17:H23" si="0">+G17/$G$14</f>
        <v>13682.657999999999</v>
      </c>
      <c r="I17" s="36"/>
      <c r="J17" s="45" t="s">
        <v>13</v>
      </c>
      <c r="K17" s="45"/>
      <c r="L17" s="46">
        <v>858475</v>
      </c>
      <c r="M17" s="46">
        <f>+L17/$L$15</f>
        <v>858.47500000000002</v>
      </c>
      <c r="N17" s="46">
        <v>1243215</v>
      </c>
      <c r="O17" s="46">
        <f>+N17/$N$15</f>
        <v>1243.2149999999999</v>
      </c>
      <c r="P17" s="31"/>
      <c r="Q17" s="1"/>
    </row>
    <row r="18" spans="2:17" x14ac:dyDescent="0.2">
      <c r="B18" s="32"/>
      <c r="C18" s="45" t="s">
        <v>14</v>
      </c>
      <c r="D18" s="45"/>
      <c r="E18" s="46">
        <v>276672</v>
      </c>
      <c r="F18" s="46">
        <f t="shared" ref="F18:F23" si="1">+E18/$E$14</f>
        <v>276.67200000000003</v>
      </c>
      <c r="G18" s="46">
        <v>224000</v>
      </c>
      <c r="H18" s="46">
        <f t="shared" si="0"/>
        <v>224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187817</v>
      </c>
      <c r="F19" s="46">
        <f t="shared" si="1"/>
        <v>187.81700000000001</v>
      </c>
      <c r="G19" s="46">
        <v>185623</v>
      </c>
      <c r="H19" s="46">
        <f t="shared" si="0"/>
        <v>185.62299999999999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-190000</v>
      </c>
      <c r="F22" s="46">
        <f t="shared" si="1"/>
        <v>-190</v>
      </c>
      <c r="G22" s="46">
        <v>-190000</v>
      </c>
      <c r="H22" s="46">
        <f t="shared" si="0"/>
        <v>-190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14723374</v>
      </c>
      <c r="F25" s="41">
        <f>SUM(F17:F24)</f>
        <v>14723.374</v>
      </c>
      <c r="G25" s="41">
        <f>SUM(G17:G24)</f>
        <v>13902281</v>
      </c>
      <c r="H25" s="41">
        <f>SUM(H17:H24)</f>
        <v>13902.280999999999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858475</v>
      </c>
      <c r="M26" s="41">
        <f>SUM(M17:M25)</f>
        <v>858.47500000000002</v>
      </c>
      <c r="N26" s="41">
        <f>SUM(N17:N25)</f>
        <v>1243215</v>
      </c>
      <c r="O26" s="41">
        <f>SUM(O17:O25)</f>
        <v>1243.2149999999999</v>
      </c>
      <c r="P26" s="31"/>
      <c r="Q26" s="1"/>
    </row>
    <row r="27" spans="2:17" x14ac:dyDescent="0.2">
      <c r="B27" s="32"/>
      <c r="C27" s="47"/>
      <c r="D27" s="47"/>
      <c r="E27" s="55"/>
      <c r="F27" s="49"/>
      <c r="G27" s="49"/>
      <c r="H27" s="49"/>
      <c r="I27" s="36"/>
      <c r="J27" s="56"/>
      <c r="K27" s="48"/>
      <c r="L27" s="55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7597497</v>
      </c>
      <c r="F33" s="46">
        <f>+E33/$E$14</f>
        <v>7597.4970000000003</v>
      </c>
      <c r="G33" s="46">
        <v>7052096</v>
      </c>
      <c r="H33" s="46">
        <f>+G33/$G$14</f>
        <v>7052.0959999999995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432315</v>
      </c>
      <c r="F34" s="46">
        <f>+E34/$E$14</f>
        <v>432.315</v>
      </c>
      <c r="G34" s="46">
        <v>214697</v>
      </c>
      <c r="H34" s="46">
        <f>+G34/$G$14</f>
        <v>214.697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-6250952</v>
      </c>
      <c r="F35" s="46">
        <f>+E35/$E$14</f>
        <v>-6250.9520000000002</v>
      </c>
      <c r="G35" s="46">
        <v>-5804755</v>
      </c>
      <c r="H35" s="46">
        <f>+G35/$G$14</f>
        <v>-5804.7550000000001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858475</v>
      </c>
      <c r="M39" s="41">
        <f>M26+M37</f>
        <v>858.47500000000002</v>
      </c>
      <c r="N39" s="41">
        <f>N26+N37</f>
        <v>1243215</v>
      </c>
      <c r="O39" s="41">
        <f>O26+O37</f>
        <v>1243.2149999999999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1778860</v>
      </c>
      <c r="F40" s="41">
        <f>SUM(F30:F39)</f>
        <v>1778.8599999999997</v>
      </c>
      <c r="G40" s="41">
        <f>SUM(G30:G39)</f>
        <v>1462038</v>
      </c>
      <c r="H40" s="41">
        <f>SUM(H30:H39)</f>
        <v>1462.0379999999996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16502234</v>
      </c>
      <c r="F42" s="41">
        <f>F25+F40</f>
        <v>16502.234</v>
      </c>
      <c r="G42" s="41">
        <f>G25+G40</f>
        <v>15364319</v>
      </c>
      <c r="H42" s="41">
        <f>H25+H40</f>
        <v>15364.319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0</v>
      </c>
      <c r="O43" s="41">
        <f>SUM(O45:O47)</f>
        <v>0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0</v>
      </c>
      <c r="O46" s="46">
        <f>+N46/$N$15</f>
        <v>0</v>
      </c>
      <c r="P46" s="31"/>
      <c r="Q46" s="1"/>
      <c r="JC46" s="58">
        <f>+L46-N46</f>
        <v>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15643759</v>
      </c>
      <c r="M49" s="41">
        <f>SUM(M51:M55)</f>
        <v>15643.759</v>
      </c>
      <c r="N49" s="41">
        <f>SUM(N51:N55)</f>
        <v>14121104</v>
      </c>
      <c r="O49" s="41">
        <f>SUM(O51:O55)</f>
        <v>14121.103999999999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316903</v>
      </c>
      <c r="M51" s="46">
        <f>+L51/$L$15</f>
        <v>316.90300000000002</v>
      </c>
      <c r="N51" s="46">
        <v>2044764</v>
      </c>
      <c r="O51" s="46">
        <f>+N51/$N$15</f>
        <v>2044.7639999999999</v>
      </c>
      <c r="P51" s="31"/>
      <c r="Q51" s="1"/>
      <c r="JC51" s="58">
        <f>+L52-N51-N52</f>
        <v>761825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13199144</v>
      </c>
      <c r="M52" s="46">
        <f>+L52/$L$15</f>
        <v>13199.144</v>
      </c>
      <c r="N52" s="46">
        <v>10392555</v>
      </c>
      <c r="O52" s="46">
        <f>+N52/$N$15</f>
        <v>10392.555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2127712</v>
      </c>
      <c r="M55" s="46">
        <f>+L55/$L$15</f>
        <v>2127.712</v>
      </c>
      <c r="N55" s="46">
        <v>1683785</v>
      </c>
      <c r="O55" s="46">
        <f>+N55/$N$15</f>
        <v>1683.7850000000001</v>
      </c>
      <c r="P55" s="31"/>
      <c r="Q55" s="1"/>
      <c r="JC55" s="58">
        <f>+L55-N55</f>
        <v>443927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443927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15643759</v>
      </c>
      <c r="M62" s="41">
        <f>M43+M49+M57</f>
        <v>15643.759</v>
      </c>
      <c r="N62" s="41">
        <f>N43+N49+N57</f>
        <v>14121104</v>
      </c>
      <c r="O62" s="41">
        <f>O43+O49+O57</f>
        <v>14121.103999999999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16502234</v>
      </c>
      <c r="M64" s="41">
        <f>M62+M39</f>
        <v>16502.234</v>
      </c>
      <c r="N64" s="41">
        <f>N62+N39</f>
        <v>15364319</v>
      </c>
      <c r="O64" s="41">
        <f>O62+O39</f>
        <v>15364.319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/>
      <c r="M65" s="69"/>
      <c r="N65" s="68"/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3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2021-04-08T16:08:02Z</dcterms:created>
  <dcterms:modified xsi:type="dcterms:W3CDTF">2021-04-08T16:08:33Z</dcterms:modified>
</cp:coreProperties>
</file>