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515" windowHeight="1107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Q33" i="1"/>
  <c r="K33" i="1"/>
  <c r="R33" i="1" s="1"/>
  <c r="J33" i="1"/>
  <c r="F33" i="1"/>
  <c r="L33" i="1" s="1"/>
  <c r="Q32" i="1"/>
  <c r="K32" i="1"/>
  <c r="R32" i="1" s="1"/>
  <c r="H32" i="1"/>
  <c r="F32" i="1"/>
  <c r="Q31" i="1"/>
  <c r="K31" i="1"/>
  <c r="R31" i="1" s="1"/>
  <c r="H31" i="1"/>
  <c r="F31" i="1"/>
  <c r="F26" i="1" s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Q20" i="1"/>
  <c r="K20" i="1"/>
  <c r="R20" i="1" s="1"/>
  <c r="J20" i="1"/>
  <c r="H20" i="1"/>
  <c r="F20" i="1"/>
  <c r="R19" i="1"/>
  <c r="Q19" i="1"/>
  <c r="L19" i="1"/>
  <c r="K19" i="1"/>
  <c r="M19" i="1" s="1"/>
  <c r="N19" i="1" s="1"/>
  <c r="J19" i="1"/>
  <c r="H19" i="1"/>
  <c r="F19" i="1"/>
  <c r="Q18" i="1"/>
  <c r="K18" i="1"/>
  <c r="R18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E16" i="1"/>
  <c r="E38" i="1" s="1"/>
  <c r="F38" i="1" l="1"/>
  <c r="M20" i="1"/>
  <c r="N20" i="1" s="1"/>
  <c r="M24" i="1"/>
  <c r="M31" i="1"/>
  <c r="M26" i="1" s="1"/>
  <c r="M32" i="1"/>
  <c r="M33" i="1"/>
  <c r="N33" i="1" s="1"/>
  <c r="M18" i="1"/>
  <c r="K16" i="1"/>
  <c r="K38" i="1" s="1"/>
  <c r="L18" i="1"/>
  <c r="L20" i="1"/>
  <c r="L31" i="1"/>
  <c r="L32" i="1"/>
  <c r="N32" i="1" s="1"/>
  <c r="N31" i="1" l="1"/>
  <c r="N26" i="1" s="1"/>
  <c r="L26" i="1"/>
  <c r="L16" i="1"/>
  <c r="N18" i="1"/>
  <c r="N16" i="1" s="1"/>
  <c r="N38" i="1" s="1"/>
  <c r="M16" i="1"/>
  <c r="M38" i="1" s="1"/>
  <c r="L38" i="1" l="1"/>
</calcChain>
</file>

<file path=xl/sharedStrings.xml><?xml version="1.0" encoding="utf-8"?>
<sst xmlns="http://schemas.openxmlformats.org/spreadsheetml/2006/main" count="46" uniqueCount="45">
  <si>
    <t>Cuenta Pública 2020</t>
  </si>
  <si>
    <t>Estado Analítico del Activo</t>
  </si>
  <si>
    <t>Del 1o. De Enero al 31 de Julio de 2020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</si>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</sst>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SAF/07%20Informaci&#243;n%20Contable%20Jul_20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14873363</v>
          </cell>
        </row>
        <row r="18">
          <cell r="E18">
            <v>190000</v>
          </cell>
        </row>
        <row r="19">
          <cell r="E19">
            <v>76132</v>
          </cell>
        </row>
        <row r="33">
          <cell r="E33">
            <v>7295043</v>
          </cell>
        </row>
        <row r="34">
          <cell r="E34">
            <v>393697</v>
          </cell>
        </row>
        <row r="35">
          <cell r="E35">
            <v>-6094771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E1" workbookViewId="0">
      <selection activeCell="Q2" sqref="Q1:R1048576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8" width="11.5703125" hidden="1" customWidth="1"/>
    <col min="19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11578313</v>
      </c>
      <c r="F16" s="42">
        <f t="shared" si="0"/>
        <v>11578.313</v>
      </c>
      <c r="G16" s="42">
        <f t="shared" si="0"/>
        <v>82446452</v>
      </c>
      <c r="H16" s="42">
        <f t="shared" si="0"/>
        <v>82446.452000000005</v>
      </c>
      <c r="I16" s="42">
        <f t="shared" si="0"/>
        <v>79075270</v>
      </c>
      <c r="J16" s="42">
        <f t="shared" si="0"/>
        <v>79075.27</v>
      </c>
      <c r="K16" s="42">
        <f t="shared" si="0"/>
        <v>14949495</v>
      </c>
      <c r="L16" s="42">
        <f t="shared" si="0"/>
        <v>14949.494999999999</v>
      </c>
      <c r="M16" s="42">
        <f>SUM(M18:M24)</f>
        <v>3371182</v>
      </c>
      <c r="N16" s="42">
        <f t="shared" si="0"/>
        <v>3371.1819999999998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11552058</v>
      </c>
      <c r="F18" s="48">
        <f>+E18/$E$14</f>
        <v>11552.058000000001</v>
      </c>
      <c r="G18" s="48">
        <v>60856385</v>
      </c>
      <c r="H18" s="48">
        <f>+G18/$G$14</f>
        <v>60856.385000000002</v>
      </c>
      <c r="I18" s="48">
        <v>57535080</v>
      </c>
      <c r="J18" s="48">
        <f>+I18/$I$14</f>
        <v>57535.08</v>
      </c>
      <c r="K18" s="49">
        <f t="shared" ref="K18:L24" si="1">E18+G18-I18</f>
        <v>14873363</v>
      </c>
      <c r="L18" s="49">
        <f>+K18/$K$14</f>
        <v>14873.362999999999</v>
      </c>
      <c r="M18" s="49">
        <f>K18-E18</f>
        <v>3321305</v>
      </c>
      <c r="N18" s="49">
        <f>+M18/$M$14</f>
        <v>3321.3049999999998</v>
      </c>
      <c r="O18" s="46"/>
      <c r="P18" s="9"/>
      <c r="Q18" s="50">
        <f>+'[1]Edo Sit Finan'!E17</f>
        <v>14873363</v>
      </c>
      <c r="R18" s="51">
        <f>+K18-Q18</f>
        <v>0</v>
      </c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190000</v>
      </c>
      <c r="F19" s="48">
        <f>+E19/$E$14</f>
        <v>190</v>
      </c>
      <c r="G19" s="48">
        <v>21169481</v>
      </c>
      <c r="H19" s="48">
        <f>+G19/$G$14</f>
        <v>21169.481</v>
      </c>
      <c r="I19" s="48">
        <v>21169481</v>
      </c>
      <c r="J19" s="48">
        <f>+I19/$I$14</f>
        <v>21169.481</v>
      </c>
      <c r="K19" s="49">
        <f t="shared" si="1"/>
        <v>190000</v>
      </c>
      <c r="L19" s="49">
        <f>+K19/$K$14</f>
        <v>190</v>
      </c>
      <c r="M19" s="49">
        <f t="shared" ref="M19:M24" si="2">K19-E19</f>
        <v>0</v>
      </c>
      <c r="N19" s="49">
        <f>+M19/$M$14</f>
        <v>0</v>
      </c>
      <c r="O19" s="46"/>
      <c r="P19" s="9"/>
      <c r="Q19" s="50">
        <f>+'[1]Edo Sit Finan'!E18</f>
        <v>190000</v>
      </c>
      <c r="R19" s="51">
        <f>+K19-Q19</f>
        <v>0</v>
      </c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26255</v>
      </c>
      <c r="F20" s="48">
        <f>+E20/$E$14</f>
        <v>26.254999999999999</v>
      </c>
      <c r="G20" s="48">
        <v>420586</v>
      </c>
      <c r="H20" s="48">
        <f>+G20/$G$14</f>
        <v>420.58600000000001</v>
      </c>
      <c r="I20" s="48">
        <v>370709</v>
      </c>
      <c r="J20" s="48">
        <f>+I20/$I$14</f>
        <v>370.709</v>
      </c>
      <c r="K20" s="49">
        <f t="shared" si="1"/>
        <v>76132</v>
      </c>
      <c r="L20" s="49">
        <f>+K20/$K$14</f>
        <v>76.132000000000005</v>
      </c>
      <c r="M20" s="49">
        <f t="shared" si="2"/>
        <v>49877</v>
      </c>
      <c r="N20" s="49">
        <f>+M20/$M$14</f>
        <v>49.877000000000002</v>
      </c>
      <c r="O20" s="46"/>
      <c r="P20" s="9"/>
      <c r="Q20" s="50">
        <f>+'[1]Edo Sit Finan'!E19</f>
        <v>76132</v>
      </c>
      <c r="R20" s="51">
        <f>+K20-Q20</f>
        <v>0</v>
      </c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-190000</v>
      </c>
      <c r="F23" s="48">
        <f>+E23/$E$14</f>
        <v>-190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1508144</v>
      </c>
      <c r="F26" s="42">
        <f t="shared" si="3"/>
        <v>1508.1439999999993</v>
      </c>
      <c r="G26" s="42">
        <f t="shared" si="3"/>
        <v>421947</v>
      </c>
      <c r="H26" s="42">
        <f t="shared" si="3"/>
        <v>421.947</v>
      </c>
      <c r="I26" s="42">
        <f t="shared" si="3"/>
        <v>336122</v>
      </c>
      <c r="J26" s="42">
        <f t="shared" si="3"/>
        <v>336.12200000000001</v>
      </c>
      <c r="K26" s="42">
        <f t="shared" si="3"/>
        <v>1593969</v>
      </c>
      <c r="L26" s="42">
        <f t="shared" si="3"/>
        <v>1593.9689999999991</v>
      </c>
      <c r="M26" s="42">
        <f t="shared" si="3"/>
        <v>85825</v>
      </c>
      <c r="N26" s="42">
        <f t="shared" si="3"/>
        <v>85.825000000000102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7052096</v>
      </c>
      <c r="F31" s="48">
        <f>+E31/$E$14</f>
        <v>7052.0959999999995</v>
      </c>
      <c r="G31" s="48">
        <v>242947</v>
      </c>
      <c r="H31" s="48">
        <f>+G31/$I$14</f>
        <v>242.947</v>
      </c>
      <c r="I31" s="48">
        <v>0</v>
      </c>
      <c r="J31" s="48">
        <v>0</v>
      </c>
      <c r="K31" s="49">
        <f>E31+G31-I31</f>
        <v>7295043</v>
      </c>
      <c r="L31" s="49">
        <f>+K31/$K$14</f>
        <v>7295.0429999999997</v>
      </c>
      <c r="M31" s="49">
        <f t="shared" si="5"/>
        <v>242947</v>
      </c>
      <c r="N31" s="49">
        <f t="shared" si="5"/>
        <v>242.94700000000012</v>
      </c>
      <c r="O31" s="46"/>
      <c r="Q31" s="53">
        <f>+'[1]Edo Sit Finan'!E33</f>
        <v>7295043</v>
      </c>
      <c r="R31" s="51">
        <f>+K31-Q31</f>
        <v>0</v>
      </c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179000</v>
      </c>
      <c r="H32" s="48">
        <f>+G32/$I$14</f>
        <v>179</v>
      </c>
      <c r="I32" s="48">
        <v>0</v>
      </c>
      <c r="J32" s="48">
        <v>0</v>
      </c>
      <c r="K32" s="49">
        <f t="shared" si="4"/>
        <v>393697</v>
      </c>
      <c r="L32" s="49">
        <f>+K32/$K$14</f>
        <v>393.697</v>
      </c>
      <c r="M32" s="49">
        <f t="shared" si="5"/>
        <v>179000</v>
      </c>
      <c r="N32" s="49">
        <f t="shared" si="5"/>
        <v>179</v>
      </c>
      <c r="O32" s="46"/>
      <c r="Q32" s="53">
        <f>+'[1]Edo Sit Finan'!E34</f>
        <v>393697</v>
      </c>
      <c r="R32" s="51">
        <f>+K32-Q32</f>
        <v>0</v>
      </c>
    </row>
    <row r="33" spans="2:18" x14ac:dyDescent="0.25">
      <c r="B33" s="44"/>
      <c r="C33" s="47" t="s">
        <v>30</v>
      </c>
      <c r="D33" s="47"/>
      <c r="E33" s="48">
        <v>-5758649</v>
      </c>
      <c r="F33" s="48">
        <f>+E33/$E$14</f>
        <v>-5758.6490000000003</v>
      </c>
      <c r="G33" s="48">
        <v>0</v>
      </c>
      <c r="H33" s="48">
        <v>0</v>
      </c>
      <c r="I33" s="48">
        <v>336122</v>
      </c>
      <c r="J33" s="48">
        <f>+I33/$I$14</f>
        <v>336.12200000000001</v>
      </c>
      <c r="K33" s="49">
        <f t="shared" si="4"/>
        <v>-6094771</v>
      </c>
      <c r="L33" s="49">
        <f t="shared" si="4"/>
        <v>-6094.7710000000006</v>
      </c>
      <c r="M33" s="49">
        <f t="shared" si="5"/>
        <v>-336122</v>
      </c>
      <c r="N33" s="49">
        <f>+M33/$M$14</f>
        <v>-336.12200000000001</v>
      </c>
      <c r="O33" s="46"/>
      <c r="Q33" s="53">
        <f>+'[1]Edo Sit Finan'!E35</f>
        <v>-6094771</v>
      </c>
      <c r="R33" s="51">
        <f>+K33-Q33</f>
        <v>0</v>
      </c>
    </row>
    <row r="34" spans="2:18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8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8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8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</row>
    <row r="38" spans="2:18" x14ac:dyDescent="0.25">
      <c r="B38" s="34"/>
      <c r="C38" s="35" t="s">
        <v>34</v>
      </c>
      <c r="D38" s="35"/>
      <c r="E38" s="42">
        <f t="shared" ref="E38:N38" si="6">E16+E26</f>
        <v>13086457</v>
      </c>
      <c r="F38" s="42">
        <f t="shared" si="6"/>
        <v>13086.456999999999</v>
      </c>
      <c r="G38" s="42">
        <f t="shared" si="6"/>
        <v>82868399</v>
      </c>
      <c r="H38" s="42">
        <f t="shared" si="6"/>
        <v>82868.399000000005</v>
      </c>
      <c r="I38" s="42">
        <f t="shared" si="6"/>
        <v>79411392</v>
      </c>
      <c r="J38" s="42">
        <f t="shared" si="6"/>
        <v>79411.392000000007</v>
      </c>
      <c r="K38" s="42">
        <f t="shared" si="6"/>
        <v>16543464</v>
      </c>
      <c r="L38" s="42">
        <f t="shared" si="6"/>
        <v>16543.464</v>
      </c>
      <c r="M38" s="42">
        <f t="shared" si="6"/>
        <v>3457007</v>
      </c>
      <c r="N38" s="42">
        <f t="shared" si="6"/>
        <v>3457.0070000000001</v>
      </c>
      <c r="O38" s="38"/>
    </row>
    <row r="39" spans="2:18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8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8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8" x14ac:dyDescent="0.25">
      <c r="C42" s="64" t="s">
        <v>35</v>
      </c>
    </row>
    <row r="43" spans="2:18" x14ac:dyDescent="0.25">
      <c r="C43" s="64"/>
    </row>
    <row r="44" spans="2:18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8" x14ac:dyDescent="0.25">
      <c r="B45" s="64"/>
      <c r="E45" s="67"/>
      <c r="F45" s="67"/>
      <c r="L45" s="68"/>
    </row>
    <row r="46" spans="2:18" x14ac:dyDescent="0.25">
      <c r="B46" s="64"/>
      <c r="E46" s="67"/>
      <c r="F46" s="67"/>
      <c r="L46" s="69"/>
    </row>
    <row r="47" spans="2:18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8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2020-08-27T16:37:42Z</dcterms:created>
  <dcterms:modified xsi:type="dcterms:W3CDTF">2020-08-27T16:38:32Z</dcterms:modified>
</cp:coreProperties>
</file>