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11070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Q37" i="1" l="1"/>
  <c r="S37" i="1" s="1"/>
  <c r="L36" i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Q33" i="1"/>
  <c r="K33" i="1"/>
  <c r="R33" i="1" s="1"/>
  <c r="J33" i="1"/>
  <c r="F33" i="1"/>
  <c r="L33" i="1" s="1"/>
  <c r="Q32" i="1"/>
  <c r="K32" i="1"/>
  <c r="R32" i="1" s="1"/>
  <c r="H32" i="1"/>
  <c r="F32" i="1"/>
  <c r="Q31" i="1"/>
  <c r="K31" i="1"/>
  <c r="R31" i="1" s="1"/>
  <c r="H31" i="1"/>
  <c r="F31" i="1"/>
  <c r="F26" i="1" s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Q20" i="1"/>
  <c r="K20" i="1"/>
  <c r="R20" i="1" s="1"/>
  <c r="J20" i="1"/>
  <c r="H20" i="1"/>
  <c r="F20" i="1"/>
  <c r="R19" i="1"/>
  <c r="Q19" i="1"/>
  <c r="L19" i="1"/>
  <c r="K19" i="1"/>
  <c r="M19" i="1" s="1"/>
  <c r="N19" i="1" s="1"/>
  <c r="J19" i="1"/>
  <c r="H19" i="1"/>
  <c r="F19" i="1"/>
  <c r="Q18" i="1"/>
  <c r="K18" i="1"/>
  <c r="R18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M20" i="1" l="1"/>
  <c r="N20" i="1" s="1"/>
  <c r="M24" i="1"/>
  <c r="M31" i="1"/>
  <c r="M32" i="1"/>
  <c r="M26" i="1" s="1"/>
  <c r="M33" i="1"/>
  <c r="N33" i="1" s="1"/>
  <c r="M18" i="1"/>
  <c r="K16" i="1"/>
  <c r="K38" i="1" s="1"/>
  <c r="L18" i="1"/>
  <c r="L16" i="1" s="1"/>
  <c r="L20" i="1"/>
  <c r="L31" i="1"/>
  <c r="L32" i="1"/>
  <c r="N32" i="1" s="1"/>
  <c r="N31" i="1" l="1"/>
  <c r="N26" i="1" s="1"/>
  <c r="L26" i="1"/>
  <c r="L38" i="1" s="1"/>
  <c r="N18" i="1"/>
  <c r="N16" i="1" s="1"/>
  <c r="N38" i="1" s="1"/>
  <c r="M16" i="1"/>
  <c r="M38" i="1" s="1"/>
</calcChain>
</file>

<file path=xl/sharedStrings.xml><?xml version="1.0" encoding="utf-8"?>
<sst xmlns="http://schemas.openxmlformats.org/spreadsheetml/2006/main" count="46" uniqueCount="45">
  <si>
    <t>Cuenta Pública 2020</t>
  </si>
  <si>
    <t>Estado Analítico del Activo</t>
  </si>
  <si>
    <t>Del 1o. De Enero al 31 de Agosto de 2020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</si>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</sst>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8%20Agosto/Informaci&#243;n%20Contable%20Ago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17">
          <cell r="E17">
            <v>14739605</v>
          </cell>
        </row>
        <row r="18">
          <cell r="E18">
            <v>199268</v>
          </cell>
        </row>
        <row r="19">
          <cell r="E19">
            <v>90610</v>
          </cell>
        </row>
        <row r="33">
          <cell r="E33">
            <v>7327521</v>
          </cell>
        </row>
        <row r="34">
          <cell r="E34">
            <v>393697</v>
          </cell>
        </row>
        <row r="35">
          <cell r="E35">
            <v>-6149099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D15" sqref="D15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11578313</v>
      </c>
      <c r="F16" s="42">
        <f t="shared" si="0"/>
        <v>11578.313</v>
      </c>
      <c r="G16" s="42">
        <f t="shared" si="0"/>
        <v>90606483</v>
      </c>
      <c r="H16" s="42">
        <f t="shared" si="0"/>
        <v>90606.483000000007</v>
      </c>
      <c r="I16" s="42">
        <f t="shared" si="0"/>
        <v>87345313</v>
      </c>
      <c r="J16" s="42">
        <f t="shared" si="0"/>
        <v>87345.312999999995</v>
      </c>
      <c r="K16" s="42">
        <f t="shared" si="0"/>
        <v>14839483</v>
      </c>
      <c r="L16" s="42">
        <f t="shared" si="0"/>
        <v>14839.483</v>
      </c>
      <c r="M16" s="42">
        <f>SUM(M18:M24)</f>
        <v>3261170</v>
      </c>
      <c r="N16" s="42">
        <f t="shared" si="0"/>
        <v>3261.17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11552058</v>
      </c>
      <c r="F18" s="48">
        <f>+E18/$E$14</f>
        <v>11552.058000000001</v>
      </c>
      <c r="G18" s="48">
        <v>66733920</v>
      </c>
      <c r="H18" s="48">
        <f>+G18/$G$14</f>
        <v>66733.919999999998</v>
      </c>
      <c r="I18" s="48">
        <v>63546373</v>
      </c>
      <c r="J18" s="48">
        <f>+I18/$I$14</f>
        <v>63546.373</v>
      </c>
      <c r="K18" s="49">
        <f t="shared" ref="K18:L24" si="1">E18+G18-I18</f>
        <v>14739605</v>
      </c>
      <c r="L18" s="49">
        <f>+K18/$K$14</f>
        <v>14739.605</v>
      </c>
      <c r="M18" s="49">
        <f>K18-E18</f>
        <v>3187547</v>
      </c>
      <c r="N18" s="49">
        <f>+M18/$M$14</f>
        <v>3187.547</v>
      </c>
      <c r="O18" s="46"/>
      <c r="P18" s="9"/>
      <c r="Q18" s="50">
        <f>+'[1]Edo Sit Finan'!E17</f>
        <v>14739605</v>
      </c>
      <c r="R18" s="51">
        <f>+K18-Q18</f>
        <v>0</v>
      </c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190000</v>
      </c>
      <c r="F19" s="48">
        <f>+E19/$E$14</f>
        <v>190</v>
      </c>
      <c r="G19" s="48">
        <v>23429368</v>
      </c>
      <c r="H19" s="48">
        <f>+G19/$G$14</f>
        <v>23429.367999999999</v>
      </c>
      <c r="I19" s="48">
        <v>23420100</v>
      </c>
      <c r="J19" s="48">
        <f>+I19/$I$14</f>
        <v>23420.1</v>
      </c>
      <c r="K19" s="49">
        <f t="shared" si="1"/>
        <v>199268</v>
      </c>
      <c r="L19" s="49">
        <f>+K19/$K$14</f>
        <v>199.268</v>
      </c>
      <c r="M19" s="49">
        <f t="shared" ref="M19:M24" si="2">K19-E19</f>
        <v>9268</v>
      </c>
      <c r="N19" s="49">
        <f>+M19/$M$14</f>
        <v>9.2680000000000007</v>
      </c>
      <c r="O19" s="46"/>
      <c r="P19" s="9"/>
      <c r="Q19" s="50">
        <f>+'[1]Edo Sit Finan'!E18</f>
        <v>199268</v>
      </c>
      <c r="R19" s="51">
        <f>+K19-Q19</f>
        <v>0</v>
      </c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26255</v>
      </c>
      <c r="F20" s="48">
        <f>+E20/$E$14</f>
        <v>26.254999999999999</v>
      </c>
      <c r="G20" s="48">
        <v>443195</v>
      </c>
      <c r="H20" s="48">
        <f>+G20/$G$14</f>
        <v>443.19499999999999</v>
      </c>
      <c r="I20" s="48">
        <v>378840</v>
      </c>
      <c r="J20" s="48">
        <f>+I20/$I$14</f>
        <v>378.84</v>
      </c>
      <c r="K20" s="49">
        <f t="shared" si="1"/>
        <v>90610</v>
      </c>
      <c r="L20" s="49">
        <f>+K20/$K$14</f>
        <v>90.61</v>
      </c>
      <c r="M20" s="49">
        <f t="shared" si="2"/>
        <v>64355</v>
      </c>
      <c r="N20" s="49">
        <f>+M20/$M$14</f>
        <v>64.355000000000004</v>
      </c>
      <c r="O20" s="46"/>
      <c r="P20" s="9"/>
      <c r="Q20" s="50">
        <f>+'[1]Edo Sit Finan'!E19</f>
        <v>90610</v>
      </c>
      <c r="R20" s="51">
        <f>+K20-Q20</f>
        <v>0</v>
      </c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-190000</v>
      </c>
      <c r="F23" s="48">
        <f>+E23/$E$14</f>
        <v>-190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0</v>
      </c>
      <c r="N23" s="49">
        <f>L23-F23</f>
        <v>0</v>
      </c>
      <c r="O23" s="46"/>
      <c r="P23" s="9"/>
      <c r="Q23" s="9"/>
      <c r="R23" s="1" t="s">
        <v>20</v>
      </c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1508144</v>
      </c>
      <c r="F26" s="42">
        <f t="shared" si="3"/>
        <v>1508.1439999999993</v>
      </c>
      <c r="G26" s="42">
        <f t="shared" si="3"/>
        <v>454425</v>
      </c>
      <c r="H26" s="42">
        <f t="shared" si="3"/>
        <v>454.42500000000001</v>
      </c>
      <c r="I26" s="42">
        <f t="shared" si="3"/>
        <v>390450</v>
      </c>
      <c r="J26" s="42">
        <f t="shared" si="3"/>
        <v>390.45</v>
      </c>
      <c r="K26" s="42">
        <f t="shared" si="3"/>
        <v>1572119</v>
      </c>
      <c r="L26" s="42">
        <f t="shared" si="3"/>
        <v>1572.1189999999997</v>
      </c>
      <c r="M26" s="42">
        <f t="shared" si="3"/>
        <v>63975</v>
      </c>
      <c r="N26" s="42">
        <f t="shared" si="3"/>
        <v>63.975000000000193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7052096</v>
      </c>
      <c r="F31" s="48">
        <f>+E31/$E$14</f>
        <v>7052.0959999999995</v>
      </c>
      <c r="G31" s="48">
        <v>275425</v>
      </c>
      <c r="H31" s="48">
        <f>+G31/$I$14</f>
        <v>275.42500000000001</v>
      </c>
      <c r="I31" s="48">
        <v>0</v>
      </c>
      <c r="J31" s="48">
        <v>0</v>
      </c>
      <c r="K31" s="49">
        <f>E31+G31-I31</f>
        <v>7327521</v>
      </c>
      <c r="L31" s="49">
        <f>+K31/$K$14</f>
        <v>7327.5209999999997</v>
      </c>
      <c r="M31" s="49">
        <f t="shared" si="5"/>
        <v>275425</v>
      </c>
      <c r="N31" s="49">
        <f t="shared" si="5"/>
        <v>275.42500000000018</v>
      </c>
      <c r="O31" s="46"/>
      <c r="Q31" s="53">
        <f>+'[1]Edo Sit Finan'!E33</f>
        <v>7327521</v>
      </c>
      <c r="R31" s="51">
        <f>+K31-Q31</f>
        <v>0</v>
      </c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179000</v>
      </c>
      <c r="H32" s="48">
        <f>+G32/$I$14</f>
        <v>179</v>
      </c>
      <c r="I32" s="48">
        <v>0</v>
      </c>
      <c r="J32" s="48">
        <v>0</v>
      </c>
      <c r="K32" s="49">
        <f t="shared" si="4"/>
        <v>393697</v>
      </c>
      <c r="L32" s="49">
        <f>+K32/$K$14</f>
        <v>393.697</v>
      </c>
      <c r="M32" s="49">
        <f t="shared" si="5"/>
        <v>179000</v>
      </c>
      <c r="N32" s="49">
        <f t="shared" si="5"/>
        <v>179</v>
      </c>
      <c r="O32" s="46"/>
      <c r="Q32" s="53">
        <f>+'[1]Edo Sit Finan'!E34</f>
        <v>393697</v>
      </c>
      <c r="R32" s="51">
        <f>+K32-Q32</f>
        <v>0</v>
      </c>
    </row>
    <row r="33" spans="2:19" x14ac:dyDescent="0.25">
      <c r="B33" s="44"/>
      <c r="C33" s="47" t="s">
        <v>30</v>
      </c>
      <c r="D33" s="47"/>
      <c r="E33" s="48">
        <v>-5758649</v>
      </c>
      <c r="F33" s="48">
        <f>+E33/$E$14</f>
        <v>-5758.6490000000003</v>
      </c>
      <c r="G33" s="48">
        <v>0</v>
      </c>
      <c r="H33" s="48">
        <v>0</v>
      </c>
      <c r="I33" s="48">
        <v>390450</v>
      </c>
      <c r="J33" s="48">
        <f>+I33/$I$14</f>
        <v>390.45</v>
      </c>
      <c r="K33" s="49">
        <f t="shared" si="4"/>
        <v>-6149099</v>
      </c>
      <c r="L33" s="49">
        <f t="shared" si="4"/>
        <v>-6149.0990000000002</v>
      </c>
      <c r="M33" s="49">
        <f t="shared" si="5"/>
        <v>-390450</v>
      </c>
      <c r="N33" s="49">
        <f>+M33/$M$14</f>
        <v>-390.45</v>
      </c>
      <c r="O33" s="46"/>
      <c r="Q33" s="53">
        <f>+'[1]Edo Sit Finan'!E35</f>
        <v>-6149099</v>
      </c>
      <c r="R33" s="51">
        <f>+K33-Q33</f>
        <v>0</v>
      </c>
    </row>
    <row r="34" spans="2:19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9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9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9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  <c r="Q37" s="53">
        <f>+G31+G32</f>
        <v>454425</v>
      </c>
      <c r="R37" s="52">
        <v>243884</v>
      </c>
      <c r="S37" s="53">
        <f>+Q37-R37</f>
        <v>210541</v>
      </c>
    </row>
    <row r="38" spans="2:19" x14ac:dyDescent="0.25">
      <c r="B38" s="34"/>
      <c r="C38" s="35" t="s">
        <v>34</v>
      </c>
      <c r="D38" s="35"/>
      <c r="E38" s="42">
        <f t="shared" ref="E38:N38" si="6">E16+E26</f>
        <v>13086457</v>
      </c>
      <c r="F38" s="42">
        <f t="shared" si="6"/>
        <v>13086.456999999999</v>
      </c>
      <c r="G38" s="42">
        <f t="shared" si="6"/>
        <v>91060908</v>
      </c>
      <c r="H38" s="42">
        <f t="shared" si="6"/>
        <v>91060.90800000001</v>
      </c>
      <c r="I38" s="42">
        <f t="shared" si="6"/>
        <v>87735763</v>
      </c>
      <c r="J38" s="42">
        <f t="shared" si="6"/>
        <v>87735.762999999992</v>
      </c>
      <c r="K38" s="42">
        <f t="shared" si="6"/>
        <v>16411602</v>
      </c>
      <c r="L38" s="42">
        <f t="shared" si="6"/>
        <v>16411.601999999999</v>
      </c>
      <c r="M38" s="42">
        <f t="shared" si="6"/>
        <v>3325145</v>
      </c>
      <c r="N38" s="42">
        <f t="shared" si="6"/>
        <v>3325.1450000000004</v>
      </c>
      <c r="O38" s="38"/>
    </row>
    <row r="39" spans="2:19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9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9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9" x14ac:dyDescent="0.25">
      <c r="C42" s="64" t="s">
        <v>35</v>
      </c>
    </row>
    <row r="43" spans="2:19" x14ac:dyDescent="0.25">
      <c r="C43" s="64"/>
    </row>
    <row r="44" spans="2:19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9" x14ac:dyDescent="0.25">
      <c r="B45" s="64"/>
      <c r="E45" s="67"/>
      <c r="F45" s="67"/>
      <c r="L45" s="68"/>
    </row>
    <row r="46" spans="2:19" x14ac:dyDescent="0.25">
      <c r="B46" s="64"/>
      <c r="E46" s="67"/>
      <c r="F46" s="67"/>
      <c r="L46" s="69"/>
    </row>
    <row r="47" spans="2:19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9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2020-09-30T11:48:31Z</dcterms:created>
  <dcterms:modified xsi:type="dcterms:W3CDTF">2020-09-30T11:48:52Z</dcterms:modified>
</cp:coreProperties>
</file>